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07-02-01(1)" sheetId="5" r:id="rId5"/>
    <sheet name="ОСР 107-07-01(1)" sheetId="6" r:id="rId6"/>
    <sheet name="ОСР 12-01" sheetId="7" r:id="rId7"/>
    <sheet name="ОСР 556-02-01" sheetId="8" r:id="rId8"/>
    <sheet name="ОСР 556-12-01" sheetId="9" r:id="rId9"/>
    <sheet name="ОСР 556-02-01(1)" sheetId="10" r:id="rId10"/>
    <sheet name="ОСР 556-09-01" sheetId="11" r:id="rId11"/>
    <sheet name="ОСР 556-12-01(1)" sheetId="12" r:id="rId12"/>
    <sheet name="ОСР 1-02-01" sheetId="13" r:id="rId13"/>
    <sheet name="ОСР 1-09-01" sheetId="14" r:id="rId14"/>
    <sheet name="ОСР 1-12-01" sheetId="15" r:id="rId15"/>
    <sheet name="Источники ЦИ" sheetId="16" r:id="rId16"/>
    <sheet name="Цена МАТ и ОБ по ТКП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<sst xmlns="http://schemas.openxmlformats.org/spreadsheetml/2006/main" count="581" uniqueCount="191">
  <si>
    <t>СВОДКА ЗАТРАТ</t>
  </si>
  <si>
    <t>P_0530</t>
  </si>
  <si>
    <t>(идентификатор инвестиционного проекта)</t>
  </si>
  <si>
    <t>Реконструкция ВЛ-0,4 кВ (протяженностью 3,88 км) от ТП Ут 301/160 кВА с заменой на КТП 10/0,4/160 кВА г. Нефтегорск Самарская область, установка приборов учета (158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</si>
  <si>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</si>
  <si>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</si>
  <si>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</si>
  <si>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</si>
  <si>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</si>
  <si>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</si>
  <si>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</si>
  <si>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</si>
  <si>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</si>
  <si>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</si>
  <si>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</si>
  <si>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</si>
  <si>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</si>
  <si>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</si>
  <si>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</si>
  <si>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</si>
  <si>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</si>
  <si>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</si>
  <si>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</si>
  <si>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</si>
  <si>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</si>
  <si>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</si>
  <si>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</si>
  <si>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</si>
  <si>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</si>
  <si>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</si>
  <si>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</si>
  <si>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</si>
  <si>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</si>
  <si>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</si>
  <si>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</si>
  <si>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</si>
  <si>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</si>
  <si>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</si>
  <si>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</si>
  <si>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</si>
  <si>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</si>
  <si>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"Реконструкция ВЛ-0,4 кВ от КТП Пер 719/2х630 кВА" Сызранский район Самарская область</t>
  </si>
  <si>
    <t>Реконструкция ВЛ одноцепная</t>
  </si>
  <si>
    <t>ОСР-556-02-01</t>
  </si>
  <si>
    <t>Ограждение КТП</t>
  </si>
  <si>
    <t>"Реконструкция КТП КЯР 418/160 кВА с заменой КТП" Красноярский район Самарская область</t>
  </si>
  <si>
    <t>ЛС-3</t>
  </si>
  <si>
    <t>Учет электроэнергии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</si>
  <si>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</si>
  <si>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</si>
  <si>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</si>
  <si>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</si>
  <si>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</si>
  <si>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</si>
  <si>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</si>
  <si>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</si>
  <si>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</si>
  <si>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</si>
  <si>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</si>
  <si>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</si>
  <si>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</si>
  <si>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</si>
  <si>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</si>
  <si>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</si>
  <si>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</si>
  <si>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 исп. при определении сметной стоимости строительства ОКС</t>
  </si>
  <si>
    <t>Итого по Главе 8</t>
  </si>
  <si>
    <t>Итого по Главам 1-8</t>
  </si>
  <si>
    <t>Глава 9. Прочие работы и затраты</t>
  </si>
  <si>
    <t>ОСР-107-09-01</t>
  </si>
  <si>
    <t>ПНР "Реконструкция ВЛ-0,4 кВ от КТП Пер 719/2х630 кВА" Сызранский район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</si>
  <si>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</si>
  <si>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</si>
  <si>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</si>
  <si>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</si>
  <si>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</si>
  <si>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</si>
  <si>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</si>
  <si>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ОСР-556-09-01</t>
  </si>
  <si>
    <t>ЛС-5</t>
  </si>
  <si>
    <t>ПНР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</si>
  <si>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</si>
  <si>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</si>
  <si>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</si>
  <si>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</si>
  <si>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</si>
  <si>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</si>
  <si>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</si>
  <si>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</si>
  <si>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ОСР-556-12-01</t>
  </si>
  <si>
    <t>Смета</t>
  </si>
  <si>
    <t>ПИР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</si>
  <si>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</si>
  <si>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</si>
  <si>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</si>
  <si>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</si>
  <si>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</si>
  <si>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</si>
  <si>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</si>
  <si>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</si>
  <si>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</si>
  <si>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</si>
  <si>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</si>
  <si>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</si>
  <si>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</si>
  <si>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</si>
  <si>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</si>
  <si>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</si>
  <si>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</si>
  <si>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</si>
  <si>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ЛС-107-02</t>
  </si>
  <si>
    <t>Коммерческий учет</t>
  </si>
  <si>
    <t>Итого</t>
  </si>
  <si>
    <t>ОБЪЕКТНЫЙ СМЕТНЫЙ РАСЧЕТ № ОСР 107-07-01</t>
  </si>
  <si>
    <t>ЛС-107-09-02</t>
  </si>
  <si>
    <t>ПНР КУ</t>
  </si>
  <si>
    <t>ЛС-107-01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</si>
  <si>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</si>
  <si>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</si>
  <si>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</si>
  <si>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</si>
  <si>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</si>
  <si>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</si>
  <si>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</si>
  <si>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</si>
  <si>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</si>
  <si>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</si>
  <si>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Замена КТП КЯР 418/160 кВА</t>
  </si>
  <si>
    <t>ОБЪЕКТНЫЙ СМЕТНЫЙ РАСЧЕТ № ОСР 556-09-01</t>
  </si>
  <si>
    <t>ЛС-556-09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</si>
  <si>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</si>
  <si>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</si>
  <si>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</si>
  <si>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</si>
  <si>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ОБЪЕКТНЫЙ СМЕТНЫЙ РАСЧЕТ № ОСР 1-12-01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</si>
  <si>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</si>
  <si>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</si>
  <si>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</si>
  <si>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</si>
  <si>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</si>
  <si>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</si>
  <si>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</si>
  <si>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</si>
  <si>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</si>
  <si>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</si>
  <si>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</si>
  <si>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</si>
  <si>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</si>
  <si>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</si>
  <si>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</si>
  <si>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км</t>
  </si>
  <si>
    <t>ОСР 107-07-01</t>
  </si>
  <si>
    <t>ОСР 12-01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</si>
  <si>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</si>
  <si>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</si>
  <si>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</si>
  <si>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</si>
  <si>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</si>
  <si>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</si>
  <si>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</si>
  <si>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</si>
  <si>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556-02-01</t>
  </si>
  <si>
    <t>ОСР 556-09-01</t>
  </si>
  <si>
    <t>ОСР 1-02-01</t>
  </si>
  <si>
    <t>ОСР 1-09-01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</si>
  <si>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</si>
  <si>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</si>
  <si>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</si>
  <si>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</si>
  <si>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</si>
  <si>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</si>
  <si>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</si>
  <si>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</si>
  <si>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</si>
  <si>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</si>
  <si>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</si>
  <si>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</si>
  <si>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</si>
  <si>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</si>
  <si>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</si>
  <si>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</si>
  <si>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КТП 160 кВА тупиковая, 10/0,4</t>
  </si>
  <si>
    <t>10/0,4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</si>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</sst>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6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8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4" fillId="0" borderId="3" xfId="49" applyFont="1" applyBorder="1" applyAlignment="1">
      <alignment horizontal="center" vertical="center" wrapText="1"/>
    </xf>
    <xf numFmtId="0" fontId="14" fillId="0" borderId="4" xfId="49" applyFont="1" applyBorder="1" applyAlignment="1">
      <alignment horizontal="center" vertical="center" wrapText="1"/>
    </xf>
    <xf numFmtId="0" fontId="14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8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8" fillId="0" borderId="0" xfId="50" applyNumberFormat="1" applyFont="1" applyAlignment="1">
      <alignment vertical="center"/>
    </xf>
    <xf numFmtId="182" fontId="8" fillId="0" borderId="0" xfId="50" applyNumberFormat="1" applyFont="1" applyAlignment="1">
      <alignment vertical="center"/>
    </xf>
    <xf numFmtId="187" fontId="8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5" fillId="0" borderId="0" xfId="50" applyNumberFormat="1" applyFont="1" applyAlignment="1">
      <alignment vertical="center"/>
    </xf>
    <xf numFmtId="10" fontId="8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82" fontId="15" fillId="0" borderId="0" xfId="49" applyNumberFormat="1" applyFont="1" applyAlignment="1">
      <alignment horizontal="left" vertical="center"/>
    </xf>
    <xf numFmtId="0" fontId="8" fillId="0" borderId="0" xfId="49" applyFont="1" applyAlignment="1">
      <alignment horizontal="left" vertical="center"/>
    </xf>
    <xf numFmtId="176" fontId="8" fillId="0" borderId="0" xfId="50" applyNumberFormat="1" applyFont="1" applyAlignment="1">
      <alignment vertical="center"/>
    </xf>
    <xf numFmtId="182" fontId="15" fillId="0" borderId="0" xfId="50" applyNumberFormat="1" applyFont="1" applyAlignment="1">
      <alignment vertical="center"/>
    </xf>
    <xf numFmtId="180" fontId="8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5" fillId="0" borderId="0" xfId="50" applyFont="1" applyAlignment="1">
      <alignment vertical="center"/>
    </xf>
    <xf numFmtId="176" fontId="14" fillId="0" borderId="1" xfId="1" applyFont="1" applyFill="1" applyBorder="1" applyAlignment="1">
      <alignment horizontal="center" vertical="center" wrapText="1"/>
    </xf>
    <xf numFmtId="190" fontId="8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8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1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zoomScale="85" zoomScaleNormal="85" topLeftCell="A10" workbookViewId="0">
      <selection activeCell="B18" sqref="B18"/>
    </sheetView>
  </sheetViews>
  <sheetFormatPr defaultColWidth="9" defaultRowHeight="15"/>
  <cols>
    <col min="1" max="1" width="10.8571428571429" customWidth="1"/>
    <col min="2" max="2" width="101.428571428571" customWidth="1"/>
    <col min="3" max="3" width="35" customWidth="1"/>
    <col min="4" max="4" width="19.5714285714286" customWidth="1"/>
    <col min="9" max="9" width="18.5714285714286" customWidth="1"/>
  </cols>
  <sheetData>
    <row r="1" ht="15.75" customHeight="1" spans="1:3">
      <c r="A1" s="30"/>
      <c r="B1" s="30"/>
      <c r="C1" s="30"/>
    </row>
    <row r="2" ht="15.75" customHeight="1" spans="1:3">
      <c r="A2" s="31"/>
      <c r="B2" s="31"/>
      <c r="C2" s="31"/>
    </row>
    <row r="3" ht="15.75" customHeight="1" spans="1:3">
      <c r="A3" s="33"/>
      <c r="B3" s="33"/>
      <c r="C3" s="33"/>
    </row>
    <row r="4" ht="15.75" customHeight="1" spans="1:3">
      <c r="A4" s="31"/>
      <c r="B4" s="31"/>
      <c r="C4" s="31"/>
    </row>
    <row r="5" ht="15.75" customHeight="1" spans="1:3">
      <c r="A5" s="31"/>
      <c r="B5" s="31"/>
      <c r="C5" s="31"/>
    </row>
    <row r="6" ht="15.75" customHeight="1" spans="1:3">
      <c r="A6" s="31"/>
      <c r="B6" s="31"/>
      <c r="C6" s="60"/>
    </row>
    <row r="7" ht="15.75" customHeight="1" spans="1:3">
      <c r="A7" s="31"/>
      <c r="B7" s="31"/>
      <c r="C7" s="31"/>
    </row>
    <row r="8" ht="15.75" customHeight="1" spans="1:3">
      <c r="A8" s="33"/>
      <c r="B8" s="33"/>
      <c r="C8" s="33"/>
    </row>
    <row r="9" ht="15.75" customHeight="1" spans="1:3">
      <c r="A9" s="31"/>
      <c r="B9" s="31"/>
      <c r="C9" s="31"/>
    </row>
    <row r="10" ht="15.75" customHeight="1" spans="1:3">
      <c r="A10" s="31"/>
      <c r="B10" s="31"/>
      <c r="C10" s="31"/>
    </row>
    <row r="11" ht="15.75" customHeight="1" spans="1:3">
      <c r="A11" s="31"/>
      <c r="B11" s="31"/>
      <c r="C11" s="31"/>
    </row>
    <row r="12" ht="15.75" customHeight="1" spans="1:3">
      <c r="A12" s="34" t="s">
        <v>0</v>
      </c>
      <c r="B12" s="34"/>
      <c r="C12" s="34"/>
    </row>
    <row r="13" ht="15.75" customHeight="1" spans="1:3">
      <c r="A13" s="31"/>
      <c r="B13" s="31"/>
      <c r="C13" s="31"/>
    </row>
    <row r="14" ht="15.75" customHeight="1" spans="1:3">
      <c r="A14" s="31"/>
      <c r="B14" s="31"/>
      <c r="C14" s="31"/>
    </row>
    <row r="15" ht="15.75" customHeight="1" spans="1:3">
      <c r="A15" s="31"/>
      <c r="B15" s="31"/>
      <c r="C15" s="31"/>
    </row>
    <row r="16" ht="20.25" customHeight="1" spans="1:3">
      <c r="A16" s="61" t="s">
        <v>1</v>
      </c>
      <c r="B16" s="61"/>
      <c r="C16" s="61"/>
    </row>
    <row r="17" ht="15.75" customHeight="1" spans="1:3">
      <c r="A17" s="62" t="s">
        <v>2</v>
      </c>
      <c r="B17" s="62"/>
      <c r="C17" s="62"/>
    </row>
    <row r="18" ht="15.7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5.75" customHeight="1" spans="1:3">
      <c r="A20" s="62" t="s">
        <v>4</v>
      </c>
      <c r="B20" s="62"/>
      <c r="C20" s="62"/>
    </row>
    <row r="21" ht="15.75" customHeight="1" spans="1:3">
      <c r="A21" s="31"/>
      <c r="B21" s="31"/>
      <c r="C21" s="31"/>
    </row>
    <row r="22" ht="15.75" customHeight="1" spans="1:3">
      <c r="A22" s="31"/>
      <c r="B22" s="31"/>
      <c r="C22" s="31"/>
    </row>
    <row r="23" ht="47.25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5.75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5.75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5.75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5.75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5.75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97"/>
    </row>
    <row r="29" ht="15.75" customHeight="1" spans="1:9">
      <c r="A29" s="71" t="s">
        <v>18</v>
      </c>
      <c r="B29" s="69" t="s">
        <v>19</v>
      </c>
      <c r="C29" s="77">
        <v>0</v>
      </c>
      <c r="D29" s="73"/>
      <c r="E29" s="73"/>
      <c r="F29" s="73"/>
      <c r="G29" s="75">
        <v>2020</v>
      </c>
      <c r="H29" s="76">
        <v>105.561885224957</v>
      </c>
      <c r="I29" s="97"/>
    </row>
    <row r="30" ht="15.75" customHeight="1" spans="1:9">
      <c r="A30" s="63">
        <v>2</v>
      </c>
      <c r="B30" s="69" t="s">
        <v>20</v>
      </c>
      <c r="C30" s="77">
        <f>C27+C28+C29</f>
        <v>0</v>
      </c>
      <c r="D30" s="78"/>
      <c r="E30" s="79"/>
      <c r="F30" s="80"/>
      <c r="G30" s="75">
        <v>2021</v>
      </c>
      <c r="H30" s="76">
        <v>104.9354</v>
      </c>
      <c r="I30" s="97"/>
    </row>
    <row r="31" ht="15.75" customHeight="1" spans="1:9">
      <c r="A31" s="71" t="s">
        <v>21</v>
      </c>
      <c r="B31" s="69" t="s">
        <v>22</v>
      </c>
      <c r="C31" s="77">
        <f>C30-ROUND(C30/1.2,5)</f>
        <v>0</v>
      </c>
      <c r="D31" s="73"/>
      <c r="E31" s="79"/>
      <c r="F31" s="73"/>
      <c r="G31" s="75">
        <v>2022</v>
      </c>
      <c r="H31" s="76">
        <v>114.631427330594</v>
      </c>
      <c r="I31" s="98"/>
    </row>
    <row r="32" ht="15.75" spans="1:9">
      <c r="A32" s="63">
        <v>3</v>
      </c>
      <c r="B32" s="69" t="s">
        <v>23</v>
      </c>
      <c r="C32" s="81">
        <f>C30*I36</f>
        <v>0</v>
      </c>
      <c r="D32" s="73"/>
      <c r="E32" s="82"/>
      <c r="F32" s="83"/>
      <c r="G32" s="84">
        <v>2023</v>
      </c>
      <c r="H32" s="76">
        <v>109.096466260827</v>
      </c>
      <c r="I32" s="98"/>
    </row>
    <row r="33" ht="15.75" spans="1:9">
      <c r="A33" s="66" t="s">
        <v>24</v>
      </c>
      <c r="B33" s="67"/>
      <c r="C33" s="68"/>
      <c r="D33" s="64"/>
      <c r="E33" s="85"/>
      <c r="F33" s="86"/>
      <c r="G33" s="75">
        <v>2024</v>
      </c>
      <c r="H33" s="76">
        <v>109.113503262205</v>
      </c>
      <c r="I33" s="98"/>
    </row>
    <row r="34" ht="15.75" spans="1:9">
      <c r="A34" s="63">
        <v>1</v>
      </c>
      <c r="B34" s="69" t="s">
        <v>9</v>
      </c>
      <c r="C34" s="70"/>
      <c r="D34" s="87"/>
      <c r="E34" s="88"/>
      <c r="F34" s="89"/>
      <c r="G34" s="75">
        <v>2025</v>
      </c>
      <c r="H34" s="76">
        <v>107.816317063964</v>
      </c>
      <c r="I34" s="99">
        <f>(H34+100)/200</f>
        <v>1.03908158531982</v>
      </c>
    </row>
    <row r="35" ht="15.75" spans="1:9">
      <c r="A35" s="71" t="s">
        <v>11</v>
      </c>
      <c r="B35" s="69" t="s">
        <v>12</v>
      </c>
      <c r="C35" s="90">
        <f>ССР!D82+ССР!E82</f>
        <v>25507.0028261704</v>
      </c>
      <c r="D35" s="73"/>
      <c r="E35" s="88"/>
      <c r="F35" s="73"/>
      <c r="G35" s="75">
        <v>2026</v>
      </c>
      <c r="H35" s="76">
        <v>105.262896868962</v>
      </c>
      <c r="I35" s="99">
        <f>(H35+100)/200*H34/100</f>
        <v>1.10653447851459</v>
      </c>
    </row>
    <row r="36" ht="15.75" spans="1:9">
      <c r="A36" s="71" t="s">
        <v>16</v>
      </c>
      <c r="B36" s="69" t="s">
        <v>17</v>
      </c>
      <c r="C36" s="90">
        <f>ССР!F82</f>
        <v>3312.88733892234</v>
      </c>
      <c r="D36" s="73"/>
      <c r="E36" s="88"/>
      <c r="F36" s="73"/>
      <c r="G36" s="75">
        <v>2027</v>
      </c>
      <c r="H36" s="76">
        <v>104.420897989339</v>
      </c>
      <c r="I36" s="99">
        <f>(H36+100)/200*H35/100*H34/100</f>
        <v>1.15999229993523</v>
      </c>
    </row>
    <row r="37" ht="15.75" spans="1:9">
      <c r="A37" s="71" t="s">
        <v>18</v>
      </c>
      <c r="B37" s="69" t="s">
        <v>19</v>
      </c>
      <c r="C37" s="90">
        <f>(ССР!G78)*1.2</f>
        <v>3535.96407021787</v>
      </c>
      <c r="D37" s="73"/>
      <c r="E37" s="88"/>
      <c r="F37" s="73"/>
      <c r="G37" s="75">
        <v>2028</v>
      </c>
      <c r="H37" s="76">
        <v>104.420897989339</v>
      </c>
      <c r="I37" s="99">
        <f>(H37+100)/200*H36/100*H35/100*H34/100</f>
        <v>1.21127437619956</v>
      </c>
    </row>
    <row r="38" ht="15.75" spans="1:9">
      <c r="A38" s="63">
        <v>2</v>
      </c>
      <c r="B38" s="69" t="s">
        <v>20</v>
      </c>
      <c r="C38" s="90">
        <f>C35+C36+C37</f>
        <v>32355.8542353106</v>
      </c>
      <c r="D38" s="78"/>
      <c r="E38" s="82"/>
      <c r="F38" s="83"/>
      <c r="G38" s="75">
        <v>2029</v>
      </c>
      <c r="H38" s="76">
        <v>104.420897989339</v>
      </c>
      <c r="I38" s="99">
        <f>(H38+100)/200*H37/100*H36/100*H35/100*H34/100</f>
        <v>1.26482358074235</v>
      </c>
    </row>
    <row r="39" ht="15.75" spans="1:9">
      <c r="A39" s="71" t="s">
        <v>21</v>
      </c>
      <c r="B39" s="69" t="s">
        <v>22</v>
      </c>
      <c r="C39" s="77">
        <f>C38-ROUND(C38/1.2,5)</f>
        <v>5392.6423753106</v>
      </c>
      <c r="D39" s="73"/>
      <c r="E39" s="88"/>
      <c r="F39" s="73"/>
      <c r="G39" s="64"/>
      <c r="H39" s="64"/>
      <c r="I39" s="64"/>
    </row>
    <row r="40" ht="15.75" spans="1:9">
      <c r="A40" s="63">
        <v>3</v>
      </c>
      <c r="B40" s="69" t="s">
        <v>23</v>
      </c>
      <c r="C40" s="91">
        <f>C38*I36</f>
        <v>37532.541770787</v>
      </c>
      <c r="D40" s="73"/>
      <c r="E40" s="82"/>
      <c r="F40" s="83"/>
      <c r="G40" s="64"/>
      <c r="H40" s="64"/>
      <c r="I40" s="64"/>
    </row>
    <row r="41" ht="15.75" spans="1:9">
      <c r="A41" s="63"/>
      <c r="B41" s="69"/>
      <c r="C41" s="90"/>
      <c r="D41" s="78"/>
      <c r="E41" s="92"/>
      <c r="F41" s="73"/>
      <c r="G41" s="64"/>
      <c r="H41" s="64"/>
      <c r="I41" s="64"/>
    </row>
    <row r="42" ht="15.75" spans="1:9">
      <c r="A42" s="63"/>
      <c r="B42" s="69" t="s">
        <v>25</v>
      </c>
      <c r="C42" s="93">
        <f>C40+C32</f>
        <v>37532.541770787</v>
      </c>
      <c r="D42" s="73"/>
      <c r="E42" s="82"/>
      <c r="F42" s="83"/>
      <c r="G42" s="64"/>
      <c r="H42" s="64"/>
      <c r="I42" s="94"/>
    </row>
    <row r="43" ht="15.75" spans="1:9">
      <c r="A43" s="65"/>
      <c r="B43" s="65"/>
      <c r="C43" s="65"/>
      <c r="D43" s="94"/>
      <c r="E43" s="64"/>
      <c r="F43" s="89"/>
      <c r="G43" s="64"/>
      <c r="H43" s="64"/>
      <c r="I43" s="64"/>
    </row>
    <row r="44" ht="15.75" spans="1:9">
      <c r="A44" s="95" t="s">
        <v>26</v>
      </c>
      <c r="B44" s="65"/>
      <c r="C44" s="65"/>
      <c r="D44" s="64"/>
      <c r="E44" s="96"/>
      <c r="F44" s="64"/>
      <c r="G44" s="64"/>
      <c r="H44" s="64"/>
      <c r="I44" s="64"/>
    </row>
  </sheetData>
  <mergeCells count="7">
    <mergeCell ref="A12:C12"/>
    <mergeCell ref="A16:C16"/>
    <mergeCell ref="A17:C17"/>
    <mergeCell ref="A19:C19"/>
    <mergeCell ref="A20:C20"/>
    <mergeCell ref="A25:C25"/>
    <mergeCell ref="A33:C3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45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124</v>
      </c>
      <c r="C13" s="4" t="s">
        <v>127</v>
      </c>
      <c r="D13" s="43">
        <v>440.389</v>
      </c>
      <c r="E13" s="43">
        <v>15.47</v>
      </c>
      <c r="F13" s="43">
        <v>2456.46</v>
      </c>
      <c r="G13" s="43">
        <v>0</v>
      </c>
      <c r="H13" s="43">
        <v>2912.319</v>
      </c>
      <c r="J13" s="27"/>
    </row>
    <row r="14" spans="1:9">
      <c r="A14" s="3"/>
      <c r="B14" s="44"/>
      <c r="C14" s="44" t="s">
        <v>112</v>
      </c>
      <c r="D14" s="43">
        <v>440.389</v>
      </c>
      <c r="E14" s="43">
        <v>15.47</v>
      </c>
      <c r="F14" s="43">
        <v>2456.46</v>
      </c>
      <c r="G14" s="43">
        <v>0</v>
      </c>
      <c r="H14" s="43">
        <v>2912.319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E13" sqref="E13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123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129</v>
      </c>
      <c r="C13" s="4" t="s">
        <v>80</v>
      </c>
      <c r="D13" s="43">
        <v>0</v>
      </c>
      <c r="E13" s="43">
        <v>0</v>
      </c>
      <c r="F13" s="43">
        <v>0</v>
      </c>
      <c r="G13" s="43">
        <v>74.1</v>
      </c>
      <c r="H13" s="43">
        <v>74.1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74.1</v>
      </c>
      <c r="H14" s="43">
        <v>74.1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E13" sqref="E13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125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107</v>
      </c>
      <c r="C7" s="36" t="s">
        <v>120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121</v>
      </c>
      <c r="C13" s="4" t="s">
        <v>120</v>
      </c>
      <c r="D13" s="43">
        <v>0</v>
      </c>
      <c r="E13" s="43">
        <v>0</v>
      </c>
      <c r="F13" s="43">
        <v>0</v>
      </c>
      <c r="G13" s="43">
        <v>299.124</v>
      </c>
      <c r="H13" s="43">
        <v>299.124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299.124</v>
      </c>
      <c r="H14" s="43">
        <v>299.124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9" sqref="D9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131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46</v>
      </c>
      <c r="C13" s="4" t="s">
        <v>47</v>
      </c>
      <c r="D13" s="43">
        <v>0.22886311190364</v>
      </c>
      <c r="E13" s="43">
        <v>113.17338970719</v>
      </c>
      <c r="F13" s="43">
        <v>0</v>
      </c>
      <c r="G13" s="43">
        <v>0</v>
      </c>
      <c r="H13" s="43">
        <v>113.40225281909</v>
      </c>
      <c r="J13" s="27"/>
    </row>
    <row r="14" spans="1:9">
      <c r="A14" s="3"/>
      <c r="B14" s="44"/>
      <c r="C14" s="44" t="s">
        <v>112</v>
      </c>
      <c r="D14" s="43">
        <v>0.22886311190364</v>
      </c>
      <c r="E14" s="43">
        <v>113.17338970719</v>
      </c>
      <c r="F14" s="43">
        <v>0</v>
      </c>
      <c r="G14" s="43">
        <v>0</v>
      </c>
      <c r="H14" s="43">
        <v>113.40225281909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E11" sqref="E11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133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79</v>
      </c>
      <c r="C13" s="4" t="s">
        <v>115</v>
      </c>
      <c r="D13" s="43">
        <v>0</v>
      </c>
      <c r="E13" s="43">
        <v>0</v>
      </c>
      <c r="F13" s="43">
        <v>0</v>
      </c>
      <c r="G13" s="43">
        <v>1.3464586126717</v>
      </c>
      <c r="H13" s="43">
        <v>1.3464586126717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1.3464586126717</v>
      </c>
      <c r="H14" s="43">
        <v>1.3464586126717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134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107</v>
      </c>
      <c r="C7" s="36" t="s">
        <v>120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121</v>
      </c>
      <c r="C13" s="4" t="s">
        <v>120</v>
      </c>
      <c r="D13" s="43">
        <v>0</v>
      </c>
      <c r="E13" s="43">
        <v>0</v>
      </c>
      <c r="F13" s="43">
        <v>0</v>
      </c>
      <c r="G13" s="43">
        <v>23.952697117667</v>
      </c>
      <c r="H13" s="43">
        <v>23.952697117667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23.952697117667</v>
      </c>
      <c r="H14" s="43">
        <v>23.952697117667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7"/>
  <sheetViews>
    <sheetView workbookViewId="0">
      <selection activeCell="A1" sqref="$A1:$XFD1048576"/>
    </sheetView>
  </sheetViews>
  <sheetFormatPr defaultColWidth="8.82857142857143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619047619048" style="10" customWidth="1"/>
    <col min="8" max="8" width="136.333333333333" style="9" customWidth="1"/>
    <col min="10" max="10" width="19.5047619047619" customWidth="1"/>
  </cols>
  <sheetData>
    <row r="1" customFormat="1" ht="76" customHeight="1" spans="1:8">
      <c r="A1" s="11" t="s">
        <v>135</v>
      </c>
      <c r="B1" s="11" t="s">
        <v>136</v>
      </c>
      <c r="C1" s="11" t="s">
        <v>137</v>
      </c>
      <c r="D1" s="11" t="s">
        <v>138</v>
      </c>
      <c r="E1" s="11" t="s">
        <v>139</v>
      </c>
      <c r="F1" s="11" t="s">
        <v>140</v>
      </c>
      <c r="G1" s="11" t="s">
        <v>141</v>
      </c>
      <c r="H1" s="11" t="s">
        <v>142</v>
      </c>
    </row>
    <row r="2" customFormat="1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customFormat="1" ht="25.5" spans="1:8">
      <c r="A3" s="12" t="s">
        <v>108</v>
      </c>
      <c r="B3" s="13"/>
      <c r="C3" s="14"/>
      <c r="D3" s="15">
        <v>19261.099745861</v>
      </c>
      <c r="E3" s="16"/>
      <c r="F3" s="16"/>
      <c r="G3" s="16"/>
      <c r="H3" s="17"/>
    </row>
    <row r="4" customFormat="1" spans="1:8">
      <c r="A4" s="11" t="s">
        <v>143</v>
      </c>
      <c r="B4" s="18" t="s">
        <v>144</v>
      </c>
      <c r="C4" s="14"/>
      <c r="D4" s="15">
        <v>18480.871630721</v>
      </c>
      <c r="E4" s="16"/>
      <c r="F4" s="16"/>
      <c r="G4" s="16"/>
      <c r="H4" s="17"/>
    </row>
    <row r="5" customFormat="1" spans="1:8">
      <c r="A5" s="11"/>
      <c r="B5" s="18" t="s">
        <v>145</v>
      </c>
      <c r="C5" s="11"/>
      <c r="D5" s="15">
        <v>586.92384873847</v>
      </c>
      <c r="E5" s="16"/>
      <c r="F5" s="16"/>
      <c r="G5" s="16"/>
      <c r="H5" s="19"/>
    </row>
    <row r="6" customFormat="1" spans="1:8">
      <c r="A6" s="19"/>
      <c r="B6" s="18" t="s">
        <v>146</v>
      </c>
      <c r="C6" s="11"/>
      <c r="D6" s="15">
        <v>0</v>
      </c>
      <c r="E6" s="16"/>
      <c r="F6" s="16"/>
      <c r="G6" s="16"/>
      <c r="H6" s="19"/>
    </row>
    <row r="7" customFormat="1" spans="1:8">
      <c r="A7" s="19"/>
      <c r="B7" s="18" t="s">
        <v>147</v>
      </c>
      <c r="C7" s="11"/>
      <c r="D7" s="15">
        <v>0</v>
      </c>
      <c r="E7" s="16"/>
      <c r="F7" s="16"/>
      <c r="G7" s="16"/>
      <c r="H7" s="19"/>
    </row>
    <row r="8" customFormat="1" spans="1:8">
      <c r="A8" s="20" t="s">
        <v>111</v>
      </c>
      <c r="B8" s="21"/>
      <c r="C8" s="11" t="s">
        <v>148</v>
      </c>
      <c r="D8" s="22">
        <v>5195.6414210255</v>
      </c>
      <c r="E8" s="16">
        <v>157</v>
      </c>
      <c r="F8" s="16" t="s">
        <v>149</v>
      </c>
      <c r="G8" s="22">
        <v>33.093257458761</v>
      </c>
      <c r="H8" s="19"/>
    </row>
    <row r="9" customFormat="1" spans="1:8">
      <c r="A9" s="23">
        <v>1</v>
      </c>
      <c r="B9" s="18" t="s">
        <v>144</v>
      </c>
      <c r="C9" s="11"/>
      <c r="D9" s="22">
        <v>4816.609603985</v>
      </c>
      <c r="E9" s="16"/>
      <c r="F9" s="16"/>
      <c r="G9" s="16"/>
      <c r="H9" s="19" t="s">
        <v>41</v>
      </c>
    </row>
    <row r="10" customFormat="1" spans="1:8">
      <c r="A10" s="11"/>
      <c r="B10" s="18" t="s">
        <v>145</v>
      </c>
      <c r="C10" s="11"/>
      <c r="D10" s="22">
        <v>379.03181704048</v>
      </c>
      <c r="E10" s="16"/>
      <c r="F10" s="16"/>
      <c r="G10" s="16"/>
      <c r="H10" s="19"/>
    </row>
    <row r="11" customFormat="1" spans="1:8">
      <c r="A11" s="11"/>
      <c r="B11" s="18" t="s">
        <v>146</v>
      </c>
      <c r="C11" s="11"/>
      <c r="D11" s="22">
        <v>0</v>
      </c>
      <c r="E11" s="16"/>
      <c r="F11" s="16"/>
      <c r="G11" s="16"/>
      <c r="H11" s="19"/>
    </row>
    <row r="12" customFormat="1" spans="1:8">
      <c r="A12" s="11"/>
      <c r="B12" s="18" t="s">
        <v>147</v>
      </c>
      <c r="C12" s="11"/>
      <c r="D12" s="22">
        <v>0</v>
      </c>
      <c r="E12" s="16"/>
      <c r="F12" s="16"/>
      <c r="G12" s="16"/>
      <c r="H12" s="19"/>
    </row>
    <row r="13" customFormat="1" spans="1:8">
      <c r="A13" s="20" t="s">
        <v>42</v>
      </c>
      <c r="B13" s="21"/>
      <c r="C13" s="11" t="s">
        <v>42</v>
      </c>
      <c r="D13" s="22">
        <v>13872.154058434</v>
      </c>
      <c r="E13" s="16">
        <v>3.88</v>
      </c>
      <c r="F13" s="16" t="s">
        <v>150</v>
      </c>
      <c r="G13" s="22">
        <v>3575.2974377407</v>
      </c>
      <c r="H13" s="19"/>
    </row>
    <row r="14" customFormat="1" spans="1:8">
      <c r="A14" s="23">
        <v>2</v>
      </c>
      <c r="B14" s="18" t="s">
        <v>144</v>
      </c>
      <c r="C14" s="11"/>
      <c r="D14" s="22">
        <v>13664.262026736</v>
      </c>
      <c r="E14" s="16"/>
      <c r="F14" s="16"/>
      <c r="G14" s="16"/>
      <c r="H14" s="19" t="s">
        <v>41</v>
      </c>
    </row>
    <row r="15" customFormat="1" spans="1:8">
      <c r="A15" s="11"/>
      <c r="B15" s="18" t="s">
        <v>145</v>
      </c>
      <c r="C15" s="11"/>
      <c r="D15" s="22">
        <v>207.89203169799</v>
      </c>
      <c r="E15" s="16"/>
      <c r="F15" s="16"/>
      <c r="G15" s="16"/>
      <c r="H15" s="19"/>
    </row>
    <row r="16" customFormat="1" spans="1:8">
      <c r="A16" s="11"/>
      <c r="B16" s="18" t="s">
        <v>146</v>
      </c>
      <c r="C16" s="11"/>
      <c r="D16" s="22">
        <v>0</v>
      </c>
      <c r="E16" s="16"/>
      <c r="F16" s="16"/>
      <c r="G16" s="16"/>
      <c r="H16" s="19"/>
    </row>
    <row r="17" customFormat="1" spans="1:8">
      <c r="A17" s="11"/>
      <c r="B17" s="18" t="s">
        <v>147</v>
      </c>
      <c r="C17" s="11"/>
      <c r="D17" s="22">
        <v>0</v>
      </c>
      <c r="E17" s="16"/>
      <c r="F17" s="16"/>
      <c r="G17" s="16"/>
      <c r="H17" s="19"/>
    </row>
    <row r="18" customFormat="1" spans="1:8">
      <c r="A18" s="11" t="s">
        <v>151</v>
      </c>
      <c r="B18" s="18" t="s">
        <v>144</v>
      </c>
      <c r="C18" s="11"/>
      <c r="D18" s="15">
        <v>18480.871630721</v>
      </c>
      <c r="E18" s="16"/>
      <c r="F18" s="16"/>
      <c r="G18" s="16"/>
      <c r="H18" s="19"/>
    </row>
    <row r="19" customFormat="1" spans="1:8">
      <c r="A19" s="11"/>
      <c r="B19" s="18" t="s">
        <v>145</v>
      </c>
      <c r="C19" s="11"/>
      <c r="D19" s="15">
        <v>586.92384873847</v>
      </c>
      <c r="E19" s="16"/>
      <c r="F19" s="16"/>
      <c r="G19" s="16"/>
      <c r="H19" s="19"/>
    </row>
    <row r="20" customFormat="1" spans="1:8">
      <c r="A20" s="11"/>
      <c r="B20" s="18" t="s">
        <v>146</v>
      </c>
      <c r="C20" s="11"/>
      <c r="D20" s="15">
        <v>0</v>
      </c>
      <c r="E20" s="16"/>
      <c r="F20" s="16"/>
      <c r="G20" s="16"/>
      <c r="H20" s="19"/>
    </row>
    <row r="21" customFormat="1" spans="1:8">
      <c r="A21" s="11"/>
      <c r="B21" s="18" t="s">
        <v>147</v>
      </c>
      <c r="C21" s="11"/>
      <c r="D21" s="15">
        <v>193.30426640204</v>
      </c>
      <c r="E21" s="16"/>
      <c r="F21" s="16"/>
      <c r="G21" s="16"/>
      <c r="H21" s="19"/>
    </row>
    <row r="22" customFormat="1" spans="1:8">
      <c r="A22" s="20" t="s">
        <v>115</v>
      </c>
      <c r="B22" s="21"/>
      <c r="C22" s="11" t="s">
        <v>148</v>
      </c>
      <c r="D22" s="22">
        <v>38.062795371553</v>
      </c>
      <c r="E22" s="16">
        <v>157</v>
      </c>
      <c r="F22" s="16" t="s">
        <v>149</v>
      </c>
      <c r="G22" s="22">
        <v>0.24243818707996</v>
      </c>
      <c r="H22" s="19"/>
    </row>
    <row r="23" customFormat="1" spans="1:8">
      <c r="A23" s="23">
        <v>1</v>
      </c>
      <c r="B23" s="18" t="s">
        <v>144</v>
      </c>
      <c r="C23" s="11"/>
      <c r="D23" s="22">
        <v>0</v>
      </c>
      <c r="E23" s="16"/>
      <c r="F23" s="16"/>
      <c r="G23" s="16"/>
      <c r="H23" s="19" t="s">
        <v>41</v>
      </c>
    </row>
    <row r="24" customFormat="1" spans="1:8">
      <c r="A24" s="11"/>
      <c r="B24" s="18" t="s">
        <v>145</v>
      </c>
      <c r="C24" s="11"/>
      <c r="D24" s="22">
        <v>0</v>
      </c>
      <c r="E24" s="16"/>
      <c r="F24" s="16"/>
      <c r="G24" s="16"/>
      <c r="H24" s="19"/>
    </row>
    <row r="25" customFormat="1" spans="1:8">
      <c r="A25" s="11"/>
      <c r="B25" s="18" t="s">
        <v>146</v>
      </c>
      <c r="C25" s="11"/>
      <c r="D25" s="22">
        <v>0</v>
      </c>
      <c r="E25" s="16"/>
      <c r="F25" s="16"/>
      <c r="G25" s="16"/>
      <c r="H25" s="19"/>
    </row>
    <row r="26" customFormat="1" spans="1:8">
      <c r="A26" s="11"/>
      <c r="B26" s="18" t="s">
        <v>147</v>
      </c>
      <c r="C26" s="11"/>
      <c r="D26" s="22">
        <v>38.062795371553</v>
      </c>
      <c r="E26" s="16"/>
      <c r="F26" s="16"/>
      <c r="G26" s="16"/>
      <c r="H26" s="19"/>
    </row>
    <row r="27" customFormat="1" spans="1:8">
      <c r="A27" s="20" t="s">
        <v>118</v>
      </c>
      <c r="B27" s="21"/>
      <c r="C27" s="11" t="s">
        <v>42</v>
      </c>
      <c r="D27" s="22">
        <v>155.24147103049</v>
      </c>
      <c r="E27" s="16">
        <v>3.88</v>
      </c>
      <c r="F27" s="16" t="s">
        <v>150</v>
      </c>
      <c r="G27" s="22">
        <v>40.01068840992</v>
      </c>
      <c r="H27" s="19"/>
    </row>
    <row r="28" customFormat="1" spans="1:8">
      <c r="A28" s="23">
        <v>2</v>
      </c>
      <c r="B28" s="18" t="s">
        <v>144</v>
      </c>
      <c r="C28" s="11"/>
      <c r="D28" s="22">
        <v>0</v>
      </c>
      <c r="E28" s="16"/>
      <c r="F28" s="16"/>
      <c r="G28" s="16"/>
      <c r="H28" s="19" t="s">
        <v>41</v>
      </c>
    </row>
    <row r="29" customFormat="1" spans="1:8">
      <c r="A29" s="11"/>
      <c r="B29" s="18" t="s">
        <v>145</v>
      </c>
      <c r="C29" s="11"/>
      <c r="D29" s="22">
        <v>0</v>
      </c>
      <c r="E29" s="16"/>
      <c r="F29" s="16"/>
      <c r="G29" s="16"/>
      <c r="H29" s="19"/>
    </row>
    <row r="30" customFormat="1" spans="1:8">
      <c r="A30" s="11"/>
      <c r="B30" s="18" t="s">
        <v>146</v>
      </c>
      <c r="C30" s="11"/>
      <c r="D30" s="22">
        <v>0</v>
      </c>
      <c r="E30" s="16"/>
      <c r="F30" s="16"/>
      <c r="G30" s="16"/>
      <c r="H30" s="19"/>
    </row>
    <row r="31" customFormat="1" spans="1:8">
      <c r="A31" s="11"/>
      <c r="B31" s="18" t="s">
        <v>147</v>
      </c>
      <c r="C31" s="11"/>
      <c r="D31" s="22">
        <v>155.24147103049</v>
      </c>
      <c r="E31" s="16"/>
      <c r="F31" s="16"/>
      <c r="G31" s="16"/>
      <c r="H31" s="19"/>
    </row>
    <row r="32" customFormat="1" ht="25.5" spans="1:8">
      <c r="A32" s="24" t="s">
        <v>120</v>
      </c>
      <c r="B32" s="13"/>
      <c r="C32" s="11"/>
      <c r="D32" s="15">
        <v>174705.8804781</v>
      </c>
      <c r="E32" s="16"/>
      <c r="F32" s="16"/>
      <c r="G32" s="16"/>
      <c r="H32" s="19"/>
    </row>
    <row r="33" customFormat="1" spans="1:8">
      <c r="A33" s="11" t="s">
        <v>152</v>
      </c>
      <c r="B33" s="18" t="s">
        <v>144</v>
      </c>
      <c r="C33" s="11"/>
      <c r="D33" s="15">
        <v>0</v>
      </c>
      <c r="E33" s="16"/>
      <c r="F33" s="16"/>
      <c r="G33" s="16"/>
      <c r="H33" s="19"/>
    </row>
    <row r="34" customFormat="1" spans="1:8">
      <c r="A34" s="11"/>
      <c r="B34" s="18" t="s">
        <v>145</v>
      </c>
      <c r="C34" s="11"/>
      <c r="D34" s="15">
        <v>0</v>
      </c>
      <c r="E34" s="16"/>
      <c r="F34" s="16"/>
      <c r="G34" s="16"/>
      <c r="H34" s="19"/>
    </row>
    <row r="35" customFormat="1" spans="1:8">
      <c r="A35" s="11"/>
      <c r="B35" s="18" t="s">
        <v>146</v>
      </c>
      <c r="C35" s="11"/>
      <c r="D35" s="15">
        <v>0</v>
      </c>
      <c r="E35" s="16"/>
      <c r="F35" s="16"/>
      <c r="G35" s="16"/>
      <c r="H35" s="19"/>
    </row>
    <row r="36" customFormat="1" spans="1:8">
      <c r="A36" s="11"/>
      <c r="B36" s="18" t="s">
        <v>147</v>
      </c>
      <c r="C36" s="11"/>
      <c r="D36" s="15">
        <v>977.58638967427</v>
      </c>
      <c r="E36" s="16"/>
      <c r="F36" s="16"/>
      <c r="G36" s="16"/>
      <c r="H36" s="19"/>
    </row>
    <row r="37" customFormat="1" spans="1:8">
      <c r="A37" s="20" t="s">
        <v>120</v>
      </c>
      <c r="B37" s="21"/>
      <c r="C37" s="11" t="s">
        <v>42</v>
      </c>
      <c r="D37" s="22">
        <v>977.58638967427</v>
      </c>
      <c r="E37" s="16">
        <v>3.88</v>
      </c>
      <c r="F37" s="16" t="s">
        <v>150</v>
      </c>
      <c r="G37" s="22">
        <v>251.95525507069</v>
      </c>
      <c r="H37" s="19"/>
    </row>
    <row r="38" customFormat="1" spans="1:8">
      <c r="A38" s="23">
        <v>1</v>
      </c>
      <c r="B38" s="18" t="s">
        <v>144</v>
      </c>
      <c r="C38" s="11"/>
      <c r="D38" s="22">
        <v>0</v>
      </c>
      <c r="E38" s="16"/>
      <c r="F38" s="16"/>
      <c r="G38" s="16"/>
      <c r="H38" s="19" t="s">
        <v>41</v>
      </c>
    </row>
    <row r="39" customFormat="1" spans="1:8">
      <c r="A39" s="11"/>
      <c r="B39" s="18" t="s">
        <v>145</v>
      </c>
      <c r="C39" s="11"/>
      <c r="D39" s="22">
        <v>0</v>
      </c>
      <c r="E39" s="16"/>
      <c r="F39" s="16"/>
      <c r="G39" s="16"/>
      <c r="H39" s="19"/>
    </row>
    <row r="40" customFormat="1" spans="1:8">
      <c r="A40" s="11"/>
      <c r="B40" s="18" t="s">
        <v>146</v>
      </c>
      <c r="C40" s="11"/>
      <c r="D40" s="22">
        <v>0</v>
      </c>
      <c r="E40" s="16"/>
      <c r="F40" s="16"/>
      <c r="G40" s="16"/>
      <c r="H40" s="19"/>
    </row>
    <row r="41" customFormat="1" spans="1:8">
      <c r="A41" s="11"/>
      <c r="B41" s="18" t="s">
        <v>147</v>
      </c>
      <c r="C41" s="11"/>
      <c r="D41" s="22">
        <v>977.58638967427</v>
      </c>
      <c r="E41" s="16"/>
      <c r="F41" s="16"/>
      <c r="G41" s="16"/>
      <c r="H41" s="19"/>
    </row>
    <row r="42" customFormat="1" spans="1:8">
      <c r="A42" s="11" t="s">
        <v>153</v>
      </c>
      <c r="B42" s="18" t="s">
        <v>144</v>
      </c>
      <c r="C42" s="11"/>
      <c r="D42" s="15">
        <v>0</v>
      </c>
      <c r="E42" s="16"/>
      <c r="F42" s="16"/>
      <c r="G42" s="16"/>
      <c r="H42" s="19"/>
    </row>
    <row r="43" customFormat="1" spans="1:8">
      <c r="A43" s="11"/>
      <c r="B43" s="18" t="s">
        <v>145</v>
      </c>
      <c r="C43" s="11"/>
      <c r="D43" s="15">
        <v>0</v>
      </c>
      <c r="E43" s="16"/>
      <c r="F43" s="16"/>
      <c r="G43" s="16"/>
      <c r="H43" s="19"/>
    </row>
    <row r="44" customFormat="1" spans="1:8">
      <c r="A44" s="11"/>
      <c r="B44" s="18" t="s">
        <v>146</v>
      </c>
      <c r="C44" s="11"/>
      <c r="D44" s="15">
        <v>0</v>
      </c>
      <c r="E44" s="16"/>
      <c r="F44" s="16"/>
      <c r="G44" s="16"/>
      <c r="H44" s="19"/>
    </row>
    <row r="45" customFormat="1" spans="1:8">
      <c r="A45" s="11"/>
      <c r="B45" s="18" t="s">
        <v>147</v>
      </c>
      <c r="C45" s="11"/>
      <c r="D45" s="15">
        <v>174681.92778098</v>
      </c>
      <c r="E45" s="16"/>
      <c r="F45" s="16"/>
      <c r="G45" s="16"/>
      <c r="H45" s="19"/>
    </row>
    <row r="46" customFormat="1" spans="1:8">
      <c r="A46" s="20" t="s">
        <v>120</v>
      </c>
      <c r="B46" s="21"/>
      <c r="C46" s="11" t="s">
        <v>154</v>
      </c>
      <c r="D46" s="22">
        <v>173405.2173913</v>
      </c>
      <c r="E46" s="16">
        <v>2.4e-5</v>
      </c>
      <c r="F46" s="16" t="s">
        <v>155</v>
      </c>
      <c r="G46" s="22">
        <v>7225217391.3043</v>
      </c>
      <c r="H46" s="19"/>
    </row>
    <row r="47" customFormat="1" spans="1:8">
      <c r="A47" s="23">
        <v>1</v>
      </c>
      <c r="B47" s="18" t="s">
        <v>144</v>
      </c>
      <c r="C47" s="11"/>
      <c r="D47" s="22">
        <v>0</v>
      </c>
      <c r="E47" s="16"/>
      <c r="F47" s="16"/>
      <c r="G47" s="16"/>
      <c r="H47" s="19" t="s">
        <v>156</v>
      </c>
    </row>
    <row r="48" customFormat="1" spans="1:8">
      <c r="A48" s="11"/>
      <c r="B48" s="18" t="s">
        <v>145</v>
      </c>
      <c r="C48" s="11"/>
      <c r="D48" s="22">
        <v>0</v>
      </c>
      <c r="E48" s="16"/>
      <c r="F48" s="16"/>
      <c r="G48" s="16"/>
      <c r="H48" s="19"/>
    </row>
    <row r="49" customFormat="1" spans="1:8">
      <c r="A49" s="11"/>
      <c r="B49" s="18" t="s">
        <v>146</v>
      </c>
      <c r="C49" s="11"/>
      <c r="D49" s="22">
        <v>0</v>
      </c>
      <c r="E49" s="16"/>
      <c r="F49" s="16"/>
      <c r="G49" s="16"/>
      <c r="H49" s="19"/>
    </row>
    <row r="50" customFormat="1" spans="1:8">
      <c r="A50" s="11"/>
      <c r="B50" s="18" t="s">
        <v>147</v>
      </c>
      <c r="C50" s="11"/>
      <c r="D50" s="22">
        <v>173405.2173913</v>
      </c>
      <c r="E50" s="16"/>
      <c r="F50" s="16"/>
      <c r="G50" s="16"/>
      <c r="H50" s="19"/>
    </row>
    <row r="51" customFormat="1" spans="1:8">
      <c r="A51" s="20" t="s">
        <v>120</v>
      </c>
      <c r="B51" s="21"/>
      <c r="C51" s="11" t="s">
        <v>157</v>
      </c>
      <c r="D51" s="22">
        <v>299.124</v>
      </c>
      <c r="E51" s="16">
        <v>1</v>
      </c>
      <c r="F51" s="16" t="s">
        <v>149</v>
      </c>
      <c r="G51" s="22">
        <v>299.124</v>
      </c>
      <c r="H51" s="19"/>
    </row>
    <row r="52" customFormat="1" spans="1:8">
      <c r="A52" s="23">
        <v>2</v>
      </c>
      <c r="B52" s="18" t="s">
        <v>144</v>
      </c>
      <c r="C52" s="11"/>
      <c r="D52" s="22">
        <v>0</v>
      </c>
      <c r="E52" s="16"/>
      <c r="F52" s="16"/>
      <c r="G52" s="16"/>
      <c r="H52" s="19" t="s">
        <v>156</v>
      </c>
    </row>
    <row r="53" customFormat="1" spans="1:8">
      <c r="A53" s="11"/>
      <c r="B53" s="18" t="s">
        <v>145</v>
      </c>
      <c r="C53" s="11"/>
      <c r="D53" s="22">
        <v>0</v>
      </c>
      <c r="E53" s="16"/>
      <c r="F53" s="16"/>
      <c r="G53" s="16"/>
      <c r="H53" s="19"/>
    </row>
    <row r="54" customFormat="1" spans="1:8">
      <c r="A54" s="11"/>
      <c r="B54" s="18" t="s">
        <v>146</v>
      </c>
      <c r="C54" s="11"/>
      <c r="D54" s="22">
        <v>0</v>
      </c>
      <c r="E54" s="16"/>
      <c r="F54" s="16"/>
      <c r="G54" s="16"/>
      <c r="H54" s="19"/>
    </row>
    <row r="55" customFormat="1" spans="1:8">
      <c r="A55" s="11"/>
      <c r="B55" s="18" t="s">
        <v>147</v>
      </c>
      <c r="C55" s="11"/>
      <c r="D55" s="22">
        <v>299.124</v>
      </c>
      <c r="E55" s="16"/>
      <c r="F55" s="16"/>
      <c r="G55" s="16"/>
      <c r="H55" s="19"/>
    </row>
    <row r="56" customFormat="1" spans="1:8">
      <c r="A56" s="11" t="s">
        <v>158</v>
      </c>
      <c r="B56" s="18" t="s">
        <v>144</v>
      </c>
      <c r="C56" s="11"/>
      <c r="D56" s="15">
        <v>0</v>
      </c>
      <c r="E56" s="16"/>
      <c r="F56" s="16"/>
      <c r="G56" s="16"/>
      <c r="H56" s="19"/>
    </row>
    <row r="57" customFormat="1" spans="1:8">
      <c r="A57" s="11"/>
      <c r="B57" s="18" t="s">
        <v>145</v>
      </c>
      <c r="C57" s="11"/>
      <c r="D57" s="15">
        <v>0</v>
      </c>
      <c r="E57" s="16"/>
      <c r="F57" s="16"/>
      <c r="G57" s="16"/>
      <c r="H57" s="19"/>
    </row>
    <row r="58" customFormat="1" spans="1:8">
      <c r="A58" s="11"/>
      <c r="B58" s="18" t="s">
        <v>146</v>
      </c>
      <c r="C58" s="11"/>
      <c r="D58" s="15">
        <v>0</v>
      </c>
      <c r="E58" s="16"/>
      <c r="F58" s="16"/>
      <c r="G58" s="16"/>
      <c r="H58" s="19"/>
    </row>
    <row r="59" customFormat="1" spans="1:8">
      <c r="A59" s="11"/>
      <c r="B59" s="18" t="s">
        <v>147</v>
      </c>
      <c r="C59" s="11"/>
      <c r="D59" s="15">
        <v>174705.8804781</v>
      </c>
      <c r="E59" s="16"/>
      <c r="F59" s="16"/>
      <c r="G59" s="16"/>
      <c r="H59" s="19"/>
    </row>
    <row r="60" customFormat="1" spans="1:8">
      <c r="A60" s="20" t="s">
        <v>120</v>
      </c>
      <c r="B60" s="21"/>
      <c r="C60" s="11" t="s">
        <v>159</v>
      </c>
      <c r="D60" s="22">
        <v>23.952697117667</v>
      </c>
      <c r="E60" s="16">
        <v>1</v>
      </c>
      <c r="F60" s="16" t="s">
        <v>149</v>
      </c>
      <c r="G60" s="22">
        <v>23.952697117667</v>
      </c>
      <c r="H60" s="19"/>
    </row>
    <row r="61" customFormat="1" spans="1:8">
      <c r="A61" s="23">
        <v>1</v>
      </c>
      <c r="B61" s="18" t="s">
        <v>144</v>
      </c>
      <c r="C61" s="11"/>
      <c r="D61" s="22">
        <v>0</v>
      </c>
      <c r="E61" s="16"/>
      <c r="F61" s="16"/>
      <c r="G61" s="16"/>
      <c r="H61" s="19" t="s">
        <v>160</v>
      </c>
    </row>
    <row r="62" customFormat="1" spans="1:8">
      <c r="A62" s="11"/>
      <c r="B62" s="18" t="s">
        <v>145</v>
      </c>
      <c r="C62" s="11"/>
      <c r="D62" s="22">
        <v>0</v>
      </c>
      <c r="E62" s="16"/>
      <c r="F62" s="16"/>
      <c r="G62" s="16"/>
      <c r="H62" s="19"/>
    </row>
    <row r="63" customFormat="1" spans="1:8">
      <c r="A63" s="11"/>
      <c r="B63" s="18" t="s">
        <v>146</v>
      </c>
      <c r="C63" s="11"/>
      <c r="D63" s="22">
        <v>0</v>
      </c>
      <c r="E63" s="16"/>
      <c r="F63" s="16"/>
      <c r="G63" s="16"/>
      <c r="H63" s="19"/>
    </row>
    <row r="64" customFormat="1" spans="1:8">
      <c r="A64" s="11"/>
      <c r="B64" s="18" t="s">
        <v>147</v>
      </c>
      <c r="C64" s="11"/>
      <c r="D64" s="22">
        <v>23.952697117667</v>
      </c>
      <c r="E64" s="16"/>
      <c r="F64" s="16"/>
      <c r="G64" s="16"/>
      <c r="H64" s="19"/>
    </row>
    <row r="65" customFormat="1" ht="25.5" spans="1:8">
      <c r="A65" s="24" t="s">
        <v>123</v>
      </c>
      <c r="B65" s="13"/>
      <c r="C65" s="11"/>
      <c r="D65" s="15">
        <v>111.86289855072</v>
      </c>
      <c r="E65" s="16"/>
      <c r="F65" s="16"/>
      <c r="G65" s="16"/>
      <c r="H65" s="19"/>
    </row>
    <row r="66" customFormat="1" spans="1:8">
      <c r="A66" s="11" t="s">
        <v>161</v>
      </c>
      <c r="B66" s="18" t="s">
        <v>144</v>
      </c>
      <c r="C66" s="11"/>
      <c r="D66" s="15">
        <v>37.762898550725</v>
      </c>
      <c r="E66" s="16"/>
      <c r="F66" s="16"/>
      <c r="G66" s="16"/>
      <c r="H66" s="19"/>
    </row>
    <row r="67" customFormat="1" spans="1:8">
      <c r="A67" s="11"/>
      <c r="B67" s="18" t="s">
        <v>145</v>
      </c>
      <c r="C67" s="11"/>
      <c r="D67" s="15">
        <v>0</v>
      </c>
      <c r="E67" s="16"/>
      <c r="F67" s="16"/>
      <c r="G67" s="16"/>
      <c r="H67" s="19"/>
    </row>
    <row r="68" customFormat="1" spans="1:8">
      <c r="A68" s="11"/>
      <c r="B68" s="18" t="s">
        <v>146</v>
      </c>
      <c r="C68" s="11"/>
      <c r="D68" s="15">
        <v>0</v>
      </c>
      <c r="E68" s="16"/>
      <c r="F68" s="16"/>
      <c r="G68" s="16"/>
      <c r="H68" s="19"/>
    </row>
    <row r="69" customFormat="1" spans="1:8">
      <c r="A69" s="11"/>
      <c r="B69" s="18" t="s">
        <v>147</v>
      </c>
      <c r="C69" s="11"/>
      <c r="D69" s="15">
        <v>0</v>
      </c>
      <c r="E69" s="16"/>
      <c r="F69" s="16"/>
      <c r="G69" s="16"/>
      <c r="H69" s="19"/>
    </row>
    <row r="70" customFormat="1" spans="1:8">
      <c r="A70" s="20" t="s">
        <v>44</v>
      </c>
      <c r="B70" s="21"/>
      <c r="C70" s="11" t="s">
        <v>154</v>
      </c>
      <c r="D70" s="22">
        <v>37.762898550725</v>
      </c>
      <c r="E70" s="16">
        <v>2.4e-5</v>
      </c>
      <c r="F70" s="16" t="s">
        <v>155</v>
      </c>
      <c r="G70" s="22">
        <v>1573454.1062802</v>
      </c>
      <c r="H70" s="19"/>
    </row>
    <row r="71" customFormat="1" spans="1:8">
      <c r="A71" s="23">
        <v>1</v>
      </c>
      <c r="B71" s="18" t="s">
        <v>144</v>
      </c>
      <c r="C71" s="11"/>
      <c r="D71" s="22">
        <v>37.762898550725</v>
      </c>
      <c r="E71" s="16"/>
      <c r="F71" s="16"/>
      <c r="G71" s="16"/>
      <c r="H71" s="19" t="s">
        <v>156</v>
      </c>
    </row>
    <row r="72" customFormat="1" spans="1:8">
      <c r="A72" s="11"/>
      <c r="B72" s="18" t="s">
        <v>145</v>
      </c>
      <c r="C72" s="11"/>
      <c r="D72" s="22">
        <v>0</v>
      </c>
      <c r="E72" s="16"/>
      <c r="F72" s="16"/>
      <c r="G72" s="16"/>
      <c r="H72" s="19"/>
    </row>
    <row r="73" customFormat="1" spans="1:8">
      <c r="A73" s="11"/>
      <c r="B73" s="18" t="s">
        <v>146</v>
      </c>
      <c r="C73" s="11"/>
      <c r="D73" s="22">
        <v>0</v>
      </c>
      <c r="E73" s="16"/>
      <c r="F73" s="16"/>
      <c r="G73" s="16"/>
      <c r="H73" s="19"/>
    </row>
    <row r="74" customFormat="1" spans="1:8">
      <c r="A74" s="11"/>
      <c r="B74" s="18" t="s">
        <v>147</v>
      </c>
      <c r="C74" s="11"/>
      <c r="D74" s="22">
        <v>0</v>
      </c>
      <c r="E74" s="16"/>
      <c r="F74" s="16"/>
      <c r="G74" s="16"/>
      <c r="H74" s="19"/>
    </row>
    <row r="75" customFormat="1" spans="1:8">
      <c r="A75" s="11" t="s">
        <v>162</v>
      </c>
      <c r="B75" s="18" t="s">
        <v>144</v>
      </c>
      <c r="C75" s="11"/>
      <c r="D75" s="15">
        <v>37.762898550725</v>
      </c>
      <c r="E75" s="16"/>
      <c r="F75" s="16"/>
      <c r="G75" s="16"/>
      <c r="H75" s="19"/>
    </row>
    <row r="76" customFormat="1" spans="1:8">
      <c r="A76" s="11"/>
      <c r="B76" s="18" t="s">
        <v>145</v>
      </c>
      <c r="C76" s="11"/>
      <c r="D76" s="15">
        <v>0</v>
      </c>
      <c r="E76" s="16"/>
      <c r="F76" s="16"/>
      <c r="G76" s="16"/>
      <c r="H76" s="19"/>
    </row>
    <row r="77" customFormat="1" spans="1:8">
      <c r="A77" s="11"/>
      <c r="B77" s="18" t="s">
        <v>146</v>
      </c>
      <c r="C77" s="11"/>
      <c r="D77" s="15">
        <v>0</v>
      </c>
      <c r="E77" s="16"/>
      <c r="F77" s="16"/>
      <c r="G77" s="16"/>
      <c r="H77" s="19"/>
    </row>
    <row r="78" customFormat="1" spans="1:8">
      <c r="A78" s="11"/>
      <c r="B78" s="18" t="s">
        <v>147</v>
      </c>
      <c r="C78" s="11"/>
      <c r="D78" s="15">
        <v>74.1</v>
      </c>
      <c r="E78" s="16"/>
      <c r="F78" s="16"/>
      <c r="G78" s="16"/>
      <c r="H78" s="19"/>
    </row>
    <row r="79" customFormat="1" spans="1:8">
      <c r="A79" s="20" t="s">
        <v>80</v>
      </c>
      <c r="B79" s="21"/>
      <c r="C79" s="11" t="s">
        <v>157</v>
      </c>
      <c r="D79" s="22">
        <v>74.1</v>
      </c>
      <c r="E79" s="16">
        <v>1</v>
      </c>
      <c r="F79" s="16" t="s">
        <v>149</v>
      </c>
      <c r="G79" s="22">
        <v>74.1</v>
      </c>
      <c r="H79" s="19"/>
    </row>
    <row r="80" customFormat="1" spans="1:8">
      <c r="A80" s="23">
        <v>1</v>
      </c>
      <c r="B80" s="18" t="s">
        <v>144</v>
      </c>
      <c r="C80" s="11"/>
      <c r="D80" s="22">
        <v>0</v>
      </c>
      <c r="E80" s="16"/>
      <c r="F80" s="16"/>
      <c r="G80" s="16"/>
      <c r="H80" s="19" t="s">
        <v>156</v>
      </c>
    </row>
    <row r="81" customFormat="1" spans="1:8">
      <c r="A81" s="11"/>
      <c r="B81" s="18" t="s">
        <v>145</v>
      </c>
      <c r="C81" s="11"/>
      <c r="D81" s="22">
        <v>0</v>
      </c>
      <c r="E81" s="16"/>
      <c r="F81" s="16"/>
      <c r="G81" s="16"/>
      <c r="H81" s="19"/>
    </row>
    <row r="82" customFormat="1" spans="1:8">
      <c r="A82" s="11"/>
      <c r="B82" s="18" t="s">
        <v>146</v>
      </c>
      <c r="C82" s="11"/>
      <c r="D82" s="22">
        <v>0</v>
      </c>
      <c r="E82" s="16"/>
      <c r="F82" s="16"/>
      <c r="G82" s="16"/>
      <c r="H82" s="19"/>
    </row>
    <row r="83" customFormat="1" spans="1:8">
      <c r="A83" s="11"/>
      <c r="B83" s="18" t="s">
        <v>147</v>
      </c>
      <c r="C83" s="11"/>
      <c r="D83" s="22">
        <v>74.1</v>
      </c>
      <c r="E83" s="16"/>
      <c r="F83" s="16"/>
      <c r="G83" s="16"/>
      <c r="H83" s="19"/>
    </row>
    <row r="84" customFormat="1" ht="25.5" spans="1:8">
      <c r="A84" s="24" t="s">
        <v>45</v>
      </c>
      <c r="B84" s="13"/>
      <c r="C84" s="11"/>
      <c r="D84" s="15">
        <v>2912.319</v>
      </c>
      <c r="E84" s="16"/>
      <c r="F84" s="16"/>
      <c r="G84" s="16"/>
      <c r="H84" s="19"/>
    </row>
    <row r="85" customFormat="1" spans="1:8">
      <c r="A85" s="11" t="s">
        <v>161</v>
      </c>
      <c r="B85" s="18" t="s">
        <v>144</v>
      </c>
      <c r="C85" s="11"/>
      <c r="D85" s="15">
        <v>440.389</v>
      </c>
      <c r="E85" s="16"/>
      <c r="F85" s="16"/>
      <c r="G85" s="16"/>
      <c r="H85" s="19"/>
    </row>
    <row r="86" customFormat="1" spans="1:8">
      <c r="A86" s="11"/>
      <c r="B86" s="18" t="s">
        <v>145</v>
      </c>
      <c r="C86" s="11"/>
      <c r="D86" s="15">
        <v>15.47</v>
      </c>
      <c r="E86" s="16"/>
      <c r="F86" s="16"/>
      <c r="G86" s="16"/>
      <c r="H86" s="19"/>
    </row>
    <row r="87" customFormat="1" spans="1:8">
      <c r="A87" s="11"/>
      <c r="B87" s="18" t="s">
        <v>146</v>
      </c>
      <c r="C87" s="11"/>
      <c r="D87" s="15">
        <v>2456.46</v>
      </c>
      <c r="E87" s="16"/>
      <c r="F87" s="16"/>
      <c r="G87" s="16"/>
      <c r="H87" s="19"/>
    </row>
    <row r="88" customFormat="1" spans="1:8">
      <c r="A88" s="11"/>
      <c r="B88" s="18" t="s">
        <v>147</v>
      </c>
      <c r="C88" s="11"/>
      <c r="D88" s="15">
        <v>0</v>
      </c>
      <c r="E88" s="16"/>
      <c r="F88" s="16"/>
      <c r="G88" s="16"/>
      <c r="H88" s="19"/>
    </row>
    <row r="89" customFormat="1" spans="1:8">
      <c r="A89" s="20" t="s">
        <v>127</v>
      </c>
      <c r="B89" s="21"/>
      <c r="C89" s="11" t="s">
        <v>157</v>
      </c>
      <c r="D89" s="22">
        <v>2912.319</v>
      </c>
      <c r="E89" s="16">
        <v>1</v>
      </c>
      <c r="F89" s="16" t="s">
        <v>149</v>
      </c>
      <c r="G89" s="22">
        <v>2912.319</v>
      </c>
      <c r="H89" s="19"/>
    </row>
    <row r="90" customFormat="1" spans="1:8">
      <c r="A90" s="23">
        <v>1</v>
      </c>
      <c r="B90" s="18" t="s">
        <v>144</v>
      </c>
      <c r="C90" s="11"/>
      <c r="D90" s="22">
        <v>440.389</v>
      </c>
      <c r="E90" s="16"/>
      <c r="F90" s="16"/>
      <c r="G90" s="16"/>
      <c r="H90" s="19" t="s">
        <v>156</v>
      </c>
    </row>
    <row r="91" customFormat="1" spans="1:8">
      <c r="A91" s="11"/>
      <c r="B91" s="18" t="s">
        <v>145</v>
      </c>
      <c r="C91" s="11"/>
      <c r="D91" s="22">
        <v>15.47</v>
      </c>
      <c r="E91" s="16"/>
      <c r="F91" s="16"/>
      <c r="G91" s="16"/>
      <c r="H91" s="19"/>
    </row>
    <row r="92" customFormat="1" spans="1:8">
      <c r="A92" s="11"/>
      <c r="B92" s="18" t="s">
        <v>146</v>
      </c>
      <c r="C92" s="11"/>
      <c r="D92" s="22">
        <v>2456.46</v>
      </c>
      <c r="E92" s="16"/>
      <c r="F92" s="16"/>
      <c r="G92" s="16"/>
      <c r="H92" s="19"/>
    </row>
    <row r="93" customFormat="1" spans="1:8">
      <c r="A93" s="11"/>
      <c r="B93" s="18" t="s">
        <v>147</v>
      </c>
      <c r="C93" s="11"/>
      <c r="D93" s="22">
        <v>0</v>
      </c>
      <c r="E93" s="16"/>
      <c r="F93" s="16"/>
      <c r="G93" s="16"/>
      <c r="H93" s="19"/>
    </row>
    <row r="94" customFormat="1" ht="25.5" spans="1:8">
      <c r="A94" s="24" t="s">
        <v>131</v>
      </c>
      <c r="B94" s="13"/>
      <c r="C94" s="11"/>
      <c r="D94" s="15">
        <v>113.40225281909</v>
      </c>
      <c r="E94" s="16"/>
      <c r="F94" s="16"/>
      <c r="G94" s="16"/>
      <c r="H94" s="19"/>
    </row>
    <row r="95" customFormat="1" spans="1:8">
      <c r="A95" s="11" t="s">
        <v>163</v>
      </c>
      <c r="B95" s="18" t="s">
        <v>144</v>
      </c>
      <c r="C95" s="11"/>
      <c r="D95" s="15">
        <v>0.22886311190364</v>
      </c>
      <c r="E95" s="16"/>
      <c r="F95" s="16"/>
      <c r="G95" s="16"/>
      <c r="H95" s="19"/>
    </row>
    <row r="96" customFormat="1" spans="1:8">
      <c r="A96" s="11"/>
      <c r="B96" s="18" t="s">
        <v>145</v>
      </c>
      <c r="C96" s="11"/>
      <c r="D96" s="15">
        <v>113.17338970719</v>
      </c>
      <c r="E96" s="16"/>
      <c r="F96" s="16"/>
      <c r="G96" s="16"/>
      <c r="H96" s="19"/>
    </row>
    <row r="97" customFormat="1" spans="1:8">
      <c r="A97" s="11"/>
      <c r="B97" s="18" t="s">
        <v>146</v>
      </c>
      <c r="C97" s="11"/>
      <c r="D97" s="15">
        <v>0</v>
      </c>
      <c r="E97" s="16"/>
      <c r="F97" s="16"/>
      <c r="G97" s="16"/>
      <c r="H97" s="19"/>
    </row>
    <row r="98" customFormat="1" spans="1:8">
      <c r="A98" s="11"/>
      <c r="B98" s="18" t="s">
        <v>147</v>
      </c>
      <c r="C98" s="11"/>
      <c r="D98" s="15">
        <v>0</v>
      </c>
      <c r="E98" s="16"/>
      <c r="F98" s="16"/>
      <c r="G98" s="16"/>
      <c r="H98" s="19"/>
    </row>
    <row r="99" customFormat="1" spans="1:8">
      <c r="A99" s="20" t="s">
        <v>47</v>
      </c>
      <c r="B99" s="21"/>
      <c r="C99" s="11" t="s">
        <v>159</v>
      </c>
      <c r="D99" s="22">
        <v>113.40225281909</v>
      </c>
      <c r="E99" s="16">
        <v>1</v>
      </c>
      <c r="F99" s="16" t="s">
        <v>149</v>
      </c>
      <c r="G99" s="22">
        <v>113.40225281909</v>
      </c>
      <c r="H99" s="19"/>
    </row>
    <row r="100" customFormat="1" spans="1:8">
      <c r="A100" s="23">
        <v>1</v>
      </c>
      <c r="B100" s="18" t="s">
        <v>144</v>
      </c>
      <c r="C100" s="11"/>
      <c r="D100" s="22">
        <v>0.22886311190364</v>
      </c>
      <c r="E100" s="16"/>
      <c r="F100" s="16"/>
      <c r="G100" s="16"/>
      <c r="H100" s="19" t="s">
        <v>160</v>
      </c>
    </row>
    <row r="101" customFormat="1" spans="1:8">
      <c r="A101" s="11"/>
      <c r="B101" s="18" t="s">
        <v>145</v>
      </c>
      <c r="C101" s="11"/>
      <c r="D101" s="22">
        <v>113.17338970719</v>
      </c>
      <c r="E101" s="16"/>
      <c r="F101" s="16"/>
      <c r="G101" s="16"/>
      <c r="H101" s="19"/>
    </row>
    <row r="102" customFormat="1" spans="1:8">
      <c r="A102" s="11"/>
      <c r="B102" s="18" t="s">
        <v>146</v>
      </c>
      <c r="C102" s="11"/>
      <c r="D102" s="22">
        <v>0</v>
      </c>
      <c r="E102" s="16"/>
      <c r="F102" s="16"/>
      <c r="G102" s="16"/>
      <c r="H102" s="19"/>
    </row>
    <row r="103" customFormat="1" spans="1:8">
      <c r="A103" s="11"/>
      <c r="B103" s="18" t="s">
        <v>147</v>
      </c>
      <c r="C103" s="11"/>
      <c r="D103" s="22">
        <v>0</v>
      </c>
      <c r="E103" s="16"/>
      <c r="F103" s="16"/>
      <c r="G103" s="16"/>
      <c r="H103" s="19"/>
    </row>
    <row r="104" customFormat="1" ht="25.5" spans="1:8">
      <c r="A104" s="24" t="s">
        <v>133</v>
      </c>
      <c r="B104" s="13"/>
      <c r="C104" s="11"/>
      <c r="D104" s="15">
        <v>1.3464586126717</v>
      </c>
      <c r="E104" s="16"/>
      <c r="F104" s="16"/>
      <c r="G104" s="16"/>
      <c r="H104" s="19"/>
    </row>
    <row r="105" customFormat="1" spans="1:8">
      <c r="A105" s="11" t="s">
        <v>164</v>
      </c>
      <c r="B105" s="18" t="s">
        <v>144</v>
      </c>
      <c r="C105" s="11"/>
      <c r="D105" s="15">
        <v>0</v>
      </c>
      <c r="E105" s="16"/>
      <c r="F105" s="16"/>
      <c r="G105" s="16"/>
      <c r="H105" s="19"/>
    </row>
    <row r="106" customFormat="1" spans="1:8">
      <c r="A106" s="11"/>
      <c r="B106" s="18" t="s">
        <v>145</v>
      </c>
      <c r="C106" s="11"/>
      <c r="D106" s="15">
        <v>0</v>
      </c>
      <c r="E106" s="16"/>
      <c r="F106" s="16"/>
      <c r="G106" s="16"/>
      <c r="H106" s="19"/>
    </row>
    <row r="107" customFormat="1" spans="1:8">
      <c r="A107" s="11"/>
      <c r="B107" s="18" t="s">
        <v>146</v>
      </c>
      <c r="C107" s="11"/>
      <c r="D107" s="15">
        <v>0</v>
      </c>
      <c r="E107" s="16"/>
      <c r="F107" s="16"/>
      <c r="G107" s="16"/>
      <c r="H107" s="19"/>
    </row>
    <row r="108" customFormat="1" spans="1:8">
      <c r="A108" s="11"/>
      <c r="B108" s="18" t="s">
        <v>147</v>
      </c>
      <c r="C108" s="11"/>
      <c r="D108" s="15">
        <v>1.3464586126717</v>
      </c>
      <c r="E108" s="16"/>
      <c r="F108" s="16"/>
      <c r="G108" s="16"/>
      <c r="H108" s="19"/>
    </row>
    <row r="109" customFormat="1" spans="1:8">
      <c r="A109" s="20" t="s">
        <v>115</v>
      </c>
      <c r="B109" s="21"/>
      <c r="C109" s="11" t="s">
        <v>159</v>
      </c>
      <c r="D109" s="22">
        <v>1.3464586126717</v>
      </c>
      <c r="E109" s="16">
        <v>1</v>
      </c>
      <c r="F109" s="16" t="s">
        <v>149</v>
      </c>
      <c r="G109" s="22">
        <v>1.3464586126717</v>
      </c>
      <c r="H109" s="19"/>
    </row>
    <row r="110" customFormat="1" spans="1:8">
      <c r="A110" s="23">
        <v>1</v>
      </c>
      <c r="B110" s="18" t="s">
        <v>144</v>
      </c>
      <c r="C110" s="11"/>
      <c r="D110" s="22">
        <v>0</v>
      </c>
      <c r="E110" s="16"/>
      <c r="F110" s="16"/>
      <c r="G110" s="16"/>
      <c r="H110" s="19" t="s">
        <v>160</v>
      </c>
    </row>
    <row r="111" customFormat="1" spans="1:8">
      <c r="A111" s="11"/>
      <c r="B111" s="18" t="s">
        <v>145</v>
      </c>
      <c r="C111" s="11"/>
      <c r="D111" s="22">
        <v>0</v>
      </c>
      <c r="E111" s="16"/>
      <c r="F111" s="16"/>
      <c r="G111" s="16"/>
      <c r="H111" s="19"/>
    </row>
    <row r="112" customFormat="1" spans="1:8">
      <c r="A112" s="11"/>
      <c r="B112" s="18" t="s">
        <v>146</v>
      </c>
      <c r="C112" s="11"/>
      <c r="D112" s="22">
        <v>0</v>
      </c>
      <c r="E112" s="16"/>
      <c r="F112" s="16"/>
      <c r="G112" s="16"/>
      <c r="H112" s="19"/>
    </row>
    <row r="113" customFormat="1" spans="1:8">
      <c r="A113" s="11"/>
      <c r="B113" s="18" t="s">
        <v>147</v>
      </c>
      <c r="C113" s="11"/>
      <c r="D113" s="22">
        <v>1.3464586126717</v>
      </c>
      <c r="E113" s="16"/>
      <c r="F113" s="16"/>
      <c r="G113" s="16"/>
      <c r="H113" s="19"/>
    </row>
    <row r="114" customFormat="1" spans="1:8">
      <c r="A114" s="25"/>
      <c r="B114" s="9"/>
      <c r="C114" s="25"/>
      <c r="D114" s="8"/>
      <c r="E114" s="8"/>
      <c r="F114" s="8"/>
      <c r="G114" s="8"/>
      <c r="H114" s="26"/>
    </row>
    <row r="116" customFormat="1" spans="1:8">
      <c r="A116" s="9" t="s">
        <v>165</v>
      </c>
      <c r="B116" s="9"/>
      <c r="C116" s="9"/>
      <c r="D116" s="9"/>
      <c r="E116" s="9"/>
      <c r="F116" s="9"/>
      <c r="G116" s="9"/>
      <c r="H116" s="9"/>
    </row>
    <row r="117" customFormat="1" spans="1:8">
      <c r="A117" s="9" t="s">
        <v>166</v>
      </c>
      <c r="B117" s="9"/>
      <c r="C117" s="9"/>
      <c r="D117" s="9"/>
      <c r="E117" s="9"/>
      <c r="F117" s="9"/>
      <c r="G117" s="9"/>
      <c r="H117" s="9"/>
    </row>
  </sheetData>
  <mergeCells count="70">
    <mergeCell ref="A3:B3"/>
    <mergeCell ref="A8:B8"/>
    <mergeCell ref="A13:B13"/>
    <mergeCell ref="A22:B22"/>
    <mergeCell ref="A27:B27"/>
    <mergeCell ref="A32:B32"/>
    <mergeCell ref="A37:B37"/>
    <mergeCell ref="A46:B46"/>
    <mergeCell ref="A51:B51"/>
    <mergeCell ref="A60:B60"/>
    <mergeCell ref="A65:B65"/>
    <mergeCell ref="A70:B70"/>
    <mergeCell ref="A79:B79"/>
    <mergeCell ref="A84:B84"/>
    <mergeCell ref="A89:B89"/>
    <mergeCell ref="A94:B94"/>
    <mergeCell ref="A99:B99"/>
    <mergeCell ref="A104:B104"/>
    <mergeCell ref="A109:B109"/>
    <mergeCell ref="A116:H116"/>
    <mergeCell ref="A117:H117"/>
    <mergeCell ref="A4:A7"/>
    <mergeCell ref="A9:A12"/>
    <mergeCell ref="A14:A17"/>
    <mergeCell ref="A18:A21"/>
    <mergeCell ref="A23:A26"/>
    <mergeCell ref="A28:A31"/>
    <mergeCell ref="A33:A36"/>
    <mergeCell ref="A38:A41"/>
    <mergeCell ref="A42:A45"/>
    <mergeCell ref="A47:A50"/>
    <mergeCell ref="A52:A55"/>
    <mergeCell ref="A56:A59"/>
    <mergeCell ref="A61:A64"/>
    <mergeCell ref="A66:A69"/>
    <mergeCell ref="A71:A74"/>
    <mergeCell ref="A75:A78"/>
    <mergeCell ref="A80:A83"/>
    <mergeCell ref="A85:A88"/>
    <mergeCell ref="A90:A93"/>
    <mergeCell ref="A95:A98"/>
    <mergeCell ref="A100:A103"/>
    <mergeCell ref="A105:A108"/>
    <mergeCell ref="A110:A113"/>
    <mergeCell ref="C8:C12"/>
    <mergeCell ref="C13:C17"/>
    <mergeCell ref="C22:C26"/>
    <mergeCell ref="C27:C31"/>
    <mergeCell ref="C37:C41"/>
    <mergeCell ref="C46:C50"/>
    <mergeCell ref="C51:C55"/>
    <mergeCell ref="C60:C64"/>
    <mergeCell ref="C70:C74"/>
    <mergeCell ref="C79:C83"/>
    <mergeCell ref="C89:C93"/>
    <mergeCell ref="C99:C103"/>
    <mergeCell ref="C109:C113"/>
    <mergeCell ref="H9:H12"/>
    <mergeCell ref="H14:H17"/>
    <mergeCell ref="H23:H26"/>
    <mergeCell ref="H28:H31"/>
    <mergeCell ref="H38:H41"/>
    <mergeCell ref="H47:H50"/>
    <mergeCell ref="H52:H55"/>
    <mergeCell ref="H61:H64"/>
    <mergeCell ref="H71:H74"/>
    <mergeCell ref="H80:H83"/>
    <mergeCell ref="H90:H93"/>
    <mergeCell ref="H100:H103"/>
    <mergeCell ref="H110:H113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zoomScale="90" zoomScaleNormal="90" workbookViewId="0">
      <selection activeCell="A1" sqref="A1:H1"/>
    </sheetView>
  </sheetViews>
  <sheetFormatPr defaultColWidth="9.14285714285714" defaultRowHeight="15" outlineLevelCol="7"/>
  <cols>
    <col min="1" max="1" width="60.5714285714286" style="1" customWidth="1"/>
    <col min="2" max="3" width="13.8571428571429" style="1" customWidth="1"/>
    <col min="4" max="4" width="17.1428571428571" style="1" customWidth="1"/>
    <col min="5" max="5" width="15" style="1" customWidth="1"/>
    <col min="6" max="6" width="31" style="1" customWidth="1"/>
    <col min="7" max="7" width="25.7142857142857" style="1" customWidth="1"/>
    <col min="8" max="8" width="35" style="1" customWidth="1"/>
    <col min="9" max="9" width="9.14285714285714" style="1"/>
  </cols>
  <sheetData>
    <row r="1" spans="1:8">
      <c r="A1" s="2" t="s">
        <v>167</v>
      </c>
      <c r="B1" s="2"/>
      <c r="C1" s="2"/>
      <c r="D1" s="2"/>
      <c r="E1" s="2"/>
      <c r="F1" s="2"/>
      <c r="G1" s="2"/>
      <c r="H1" s="2"/>
    </row>
    <row r="3" ht="44.25" customHeight="1" spans="1:8">
      <c r="A3" s="3" t="s">
        <v>168</v>
      </c>
      <c r="B3" s="3" t="s">
        <v>169</v>
      </c>
      <c r="C3" s="3" t="s">
        <v>170</v>
      </c>
      <c r="D3" s="3" t="s">
        <v>171</v>
      </c>
      <c r="E3" s="3" t="s">
        <v>172</v>
      </c>
      <c r="F3" s="3" t="s">
        <v>173</v>
      </c>
      <c r="G3" s="3" t="s">
        <v>174</v>
      </c>
      <c r="H3" s="3" t="s">
        <v>175</v>
      </c>
    </row>
    <row r="4" ht="39" customHeight="1" spans="1:8">
      <c r="A4" s="4" t="s">
        <v>176</v>
      </c>
      <c r="B4" s="5" t="s">
        <v>149</v>
      </c>
      <c r="C4" s="6">
        <v>15.834426468445</v>
      </c>
      <c r="D4" s="6">
        <v>25.632087662365</v>
      </c>
      <c r="E4" s="5">
        <v>0.4</v>
      </c>
      <c r="F4" s="5"/>
      <c r="G4" s="6">
        <v>405.86940732245</v>
      </c>
      <c r="H4" s="7"/>
    </row>
    <row r="5" ht="39" customHeight="1" spans="1:8">
      <c r="A5" s="4" t="s">
        <v>177</v>
      </c>
      <c r="B5" s="5" t="s">
        <v>149</v>
      </c>
      <c r="C5" s="6">
        <v>143.64086867804</v>
      </c>
      <c r="D5" s="6">
        <v>19.447555803386</v>
      </c>
      <c r="E5" s="5">
        <v>0.4</v>
      </c>
      <c r="F5" s="5"/>
      <c r="G5" s="6">
        <v>2793.4638092629</v>
      </c>
      <c r="H5" s="7"/>
    </row>
    <row r="6" ht="39" customHeight="1" spans="1:8">
      <c r="A6" s="4" t="s">
        <v>178</v>
      </c>
      <c r="B6" s="5" t="s">
        <v>149</v>
      </c>
      <c r="C6" s="6">
        <v>13.006850313365</v>
      </c>
      <c r="D6" s="6">
        <v>80.053876886356</v>
      </c>
      <c r="E6" s="5">
        <v>0.4</v>
      </c>
      <c r="F6" s="5"/>
      <c r="G6" s="6">
        <v>1041.2487936654</v>
      </c>
      <c r="H6" s="7"/>
    </row>
    <row r="7" ht="39" customHeight="1" spans="1:8">
      <c r="A7" s="4" t="s">
        <v>179</v>
      </c>
      <c r="B7" s="5" t="s">
        <v>150</v>
      </c>
      <c r="C7" s="6">
        <v>4.2826468444833</v>
      </c>
      <c r="D7" s="6">
        <v>881.09974599532</v>
      </c>
      <c r="E7" s="5">
        <v>0.4</v>
      </c>
      <c r="F7" s="5"/>
      <c r="G7" s="6">
        <v>3773.4390468619</v>
      </c>
      <c r="H7" s="7"/>
    </row>
    <row r="8" ht="39" customHeight="1" spans="1:8">
      <c r="A8" s="4" t="s">
        <v>180</v>
      </c>
      <c r="B8" s="5" t="s">
        <v>149</v>
      </c>
      <c r="C8" s="6">
        <v>132.89607928873</v>
      </c>
      <c r="D8" s="6">
        <v>19.225895489928</v>
      </c>
      <c r="E8" s="5">
        <v>0.4</v>
      </c>
      <c r="F8" s="5"/>
      <c r="G8" s="6">
        <v>2555.0461314264</v>
      </c>
      <c r="H8" s="7"/>
    </row>
    <row r="9" ht="39" customHeight="1" spans="1:8">
      <c r="A9" s="4" t="s">
        <v>181</v>
      </c>
      <c r="B9" s="5" t="s">
        <v>149</v>
      </c>
      <c r="C9" s="6">
        <v>1</v>
      </c>
      <c r="D9" s="6">
        <v>2680.3251976948</v>
      </c>
      <c r="E9" s="5" t="s">
        <v>182</v>
      </c>
      <c r="F9" s="5"/>
      <c r="G9" s="6">
        <v>2680.3251976948</v>
      </c>
      <c r="H9" s="7"/>
    </row>
    <row r="10" ht="39" customHeight="1" spans="1:8">
      <c r="A10" s="4" t="s">
        <v>183</v>
      </c>
      <c r="B10" s="5" t="s">
        <v>149</v>
      </c>
      <c r="C10" s="6">
        <v>0.33333333333333</v>
      </c>
      <c r="D10" s="6">
        <v>26.34516470849</v>
      </c>
      <c r="E10" s="5"/>
      <c r="F10" s="5"/>
      <c r="G10" s="6">
        <v>8.7817215694967</v>
      </c>
      <c r="H10" s="7"/>
    </row>
    <row r="11" ht="39" customHeight="1" spans="1:8">
      <c r="A11" s="4" t="s">
        <v>184</v>
      </c>
      <c r="B11" s="5" t="s">
        <v>149</v>
      </c>
      <c r="C11" s="6">
        <v>2.2222222222222</v>
      </c>
      <c r="D11" s="6">
        <v>19.225895489928</v>
      </c>
      <c r="E11" s="5"/>
      <c r="F11" s="5"/>
      <c r="G11" s="6">
        <v>42.72421219984</v>
      </c>
      <c r="H11" s="7"/>
    </row>
    <row r="12" ht="39" customHeight="1" spans="1:8">
      <c r="A12" s="4" t="s">
        <v>185</v>
      </c>
      <c r="B12" s="5" t="s">
        <v>149</v>
      </c>
      <c r="C12" s="6">
        <v>0.55555555555556</v>
      </c>
      <c r="D12" s="6">
        <v>41.453615319184</v>
      </c>
      <c r="E12" s="5"/>
      <c r="F12" s="5"/>
      <c r="G12" s="6">
        <v>23.029786288436</v>
      </c>
      <c r="H12" s="7"/>
    </row>
    <row r="13" ht="39" customHeight="1" spans="1:8">
      <c r="A13" s="4" t="s">
        <v>186</v>
      </c>
      <c r="B13" s="5" t="s">
        <v>149</v>
      </c>
      <c r="C13" s="6">
        <v>0.11111111111111</v>
      </c>
      <c r="D13" s="6">
        <v>42.550415643794</v>
      </c>
      <c r="E13" s="5"/>
      <c r="F13" s="5"/>
      <c r="G13" s="6">
        <v>4.7278239604216</v>
      </c>
      <c r="H13" s="7"/>
    </row>
    <row r="14" ht="39" customHeight="1" spans="1:8">
      <c r="A14" s="4" t="s">
        <v>187</v>
      </c>
      <c r="B14" s="5" t="s">
        <v>149</v>
      </c>
      <c r="C14" s="6">
        <v>2.7777777777778</v>
      </c>
      <c r="D14" s="6">
        <v>4.0651665034174</v>
      </c>
      <c r="E14" s="5"/>
      <c r="F14" s="5"/>
      <c r="G14" s="6">
        <v>11.292129176159</v>
      </c>
      <c r="H14" s="7"/>
    </row>
    <row r="15" ht="39" customHeight="1" spans="1:8">
      <c r="A15" s="4" t="s">
        <v>188</v>
      </c>
      <c r="B15" s="5" t="s">
        <v>149</v>
      </c>
      <c r="C15" s="6">
        <v>0.11111111111111</v>
      </c>
      <c r="D15" s="6">
        <v>124.10572748357</v>
      </c>
      <c r="E15" s="5"/>
      <c r="F15" s="5"/>
      <c r="G15" s="6">
        <v>13.789525275952</v>
      </c>
      <c r="H15" s="7"/>
    </row>
    <row r="16" ht="39" customHeight="1" spans="1:8">
      <c r="A16" s="4" t="s">
        <v>189</v>
      </c>
      <c r="B16" s="5" t="s">
        <v>149</v>
      </c>
      <c r="C16" s="6">
        <v>0.66666666666667</v>
      </c>
      <c r="D16" s="6">
        <v>1.4763413330312</v>
      </c>
      <c r="E16" s="5"/>
      <c r="F16" s="5"/>
      <c r="G16" s="6">
        <v>0.98422755535414</v>
      </c>
      <c r="H16" s="7"/>
    </row>
    <row r="17" ht="39" customHeight="1" spans="1:8">
      <c r="A17" s="4" t="s">
        <v>190</v>
      </c>
      <c r="B17" s="5" t="s">
        <v>149</v>
      </c>
      <c r="C17" s="6">
        <v>0.33333333333333</v>
      </c>
      <c r="D17" s="6">
        <v>1.3508732310739</v>
      </c>
      <c r="E17" s="5"/>
      <c r="F17" s="5"/>
      <c r="G17" s="6">
        <v>0.45029107702463</v>
      </c>
      <c r="H17" s="7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2"/>
  <sheetViews>
    <sheetView zoomScale="90" zoomScaleNormal="90" workbookViewId="0">
      <selection activeCell="A13" sqref="A13:H13"/>
    </sheetView>
  </sheetViews>
  <sheetFormatPr defaultColWidth="8.85714285714286" defaultRowHeight="15.75" outlineLevelCol="7"/>
  <cols>
    <col min="1" max="1" width="10.8571428571429" style="27" customWidth="1"/>
    <col min="2" max="2" width="66.2857142857143" style="27" customWidth="1"/>
    <col min="3" max="3" width="66.7142857142857" style="27" customWidth="1"/>
    <col min="4" max="4" width="21.8571428571429" style="27" customWidth="1"/>
    <col min="5" max="5" width="21.1428571428571" style="27" customWidth="1"/>
    <col min="6" max="6" width="23" style="27" customWidth="1"/>
    <col min="7" max="7" width="16.7142857142857" style="27" customWidth="1"/>
    <col min="8" max="8" width="17.4285714285714" style="27" customWidth="1"/>
    <col min="9" max="9" width="8.85714285714286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27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28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29</v>
      </c>
      <c r="C18" s="3" t="s">
        <v>30</v>
      </c>
      <c r="D18" s="38" t="s">
        <v>31</v>
      </c>
      <c r="E18" s="39"/>
      <c r="F18" s="39"/>
      <c r="G18" s="39"/>
      <c r="H18" s="40"/>
    </row>
    <row r="19" ht="94.5" customHeight="1" spans="1:8">
      <c r="A19" s="3"/>
      <c r="B19" s="3"/>
      <c r="C19" s="3"/>
      <c r="D19" s="3" t="s">
        <v>32</v>
      </c>
      <c r="E19" s="3" t="s">
        <v>33</v>
      </c>
      <c r="F19" s="3" t="s">
        <v>34</v>
      </c>
      <c r="G19" s="3" t="s">
        <v>35</v>
      </c>
      <c r="H19" s="3" t="s">
        <v>36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spans="1:8">
      <c r="A21" s="50"/>
      <c r="B21" s="44"/>
      <c r="C21" s="51" t="s">
        <v>37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spans="1:8">
      <c r="A23" s="3"/>
      <c r="B23" s="44"/>
      <c r="C23" s="51" t="s">
        <v>38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spans="1:8">
      <c r="A24" s="3"/>
      <c r="B24" s="44"/>
      <c r="C24" s="55" t="s">
        <v>39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40</v>
      </c>
      <c r="C25" s="53" t="s">
        <v>41</v>
      </c>
      <c r="D25" s="52">
        <v>4816.609603985</v>
      </c>
      <c r="E25" s="52">
        <v>379.03181704048</v>
      </c>
      <c r="F25" s="52">
        <v>0</v>
      </c>
      <c r="G25" s="52">
        <v>0</v>
      </c>
      <c r="H25" s="52">
        <v>5195.6414210255</v>
      </c>
    </row>
    <row r="26" spans="1:8">
      <c r="A26" s="3">
        <v>2</v>
      </c>
      <c r="B26" s="3" t="s">
        <v>40</v>
      </c>
      <c r="C26" s="53" t="s">
        <v>42</v>
      </c>
      <c r="D26" s="52">
        <v>13664.262026736</v>
      </c>
      <c r="E26" s="52">
        <v>207.89203169799</v>
      </c>
      <c r="F26" s="52">
        <v>0</v>
      </c>
      <c r="G26" s="52">
        <v>0</v>
      </c>
      <c r="H26" s="52">
        <v>13872.154058434</v>
      </c>
    </row>
    <row r="27" spans="1:8">
      <c r="A27" s="3">
        <v>3</v>
      </c>
      <c r="B27" s="3" t="s">
        <v>43</v>
      </c>
      <c r="C27" s="53" t="s">
        <v>44</v>
      </c>
      <c r="D27" s="52">
        <v>41.20442154205</v>
      </c>
      <c r="E27" s="52">
        <v>0</v>
      </c>
      <c r="F27" s="52">
        <v>0</v>
      </c>
      <c r="G27" s="52">
        <v>0</v>
      </c>
      <c r="H27" s="52">
        <v>41.20442154205</v>
      </c>
    </row>
    <row r="28" ht="31.5" spans="1:8">
      <c r="A28" s="3">
        <v>4</v>
      </c>
      <c r="B28" s="3" t="s">
        <v>43</v>
      </c>
      <c r="C28" s="53" t="s">
        <v>45</v>
      </c>
      <c r="D28" s="52">
        <v>480.52495701645</v>
      </c>
      <c r="E28" s="52">
        <v>16.879858954664</v>
      </c>
      <c r="F28" s="52">
        <v>2680.3295622349</v>
      </c>
      <c r="G28" s="52">
        <v>0</v>
      </c>
      <c r="H28" s="52">
        <v>3177.734378206</v>
      </c>
    </row>
    <row r="29" spans="1:8">
      <c r="A29" s="3">
        <v>5</v>
      </c>
      <c r="B29" s="3" t="s">
        <v>46</v>
      </c>
      <c r="C29" s="53" t="s">
        <v>47</v>
      </c>
      <c r="D29" s="52">
        <v>0.22886311190364</v>
      </c>
      <c r="E29" s="52">
        <v>113.17338970719</v>
      </c>
      <c r="F29" s="52">
        <v>0</v>
      </c>
      <c r="G29" s="52">
        <v>0</v>
      </c>
      <c r="H29" s="52">
        <v>113.40225281909</v>
      </c>
    </row>
    <row r="30" spans="1:8">
      <c r="A30" s="3"/>
      <c r="B30" s="44"/>
      <c r="C30" s="44" t="s">
        <v>48</v>
      </c>
      <c r="D30" s="52">
        <v>19002.829872391</v>
      </c>
      <c r="E30" s="52">
        <v>716.97709740032</v>
      </c>
      <c r="F30" s="52">
        <v>2680.3295622349</v>
      </c>
      <c r="G30" s="52">
        <v>0</v>
      </c>
      <c r="H30" s="52">
        <v>22400.136532026</v>
      </c>
    </row>
    <row r="31" spans="1:8">
      <c r="A31" s="3"/>
      <c r="B31" s="44"/>
      <c r="C31" s="55" t="s">
        <v>49</v>
      </c>
      <c r="D31" s="52"/>
      <c r="E31" s="52"/>
      <c r="F31" s="52"/>
      <c r="G31" s="52"/>
      <c r="H31" s="52"/>
    </row>
    <row r="32" s="46" customFormat="1" spans="1:8">
      <c r="A32" s="56"/>
      <c r="B32" s="56"/>
      <c r="C32" s="57"/>
      <c r="D32" s="52"/>
      <c r="E32" s="52"/>
      <c r="F32" s="52"/>
      <c r="G32" s="52"/>
      <c r="H32" s="52">
        <f>SUM(D32:G32)</f>
        <v>0</v>
      </c>
    </row>
    <row r="33" spans="1:8">
      <c r="A33" s="3"/>
      <c r="B33" s="44"/>
      <c r="C33" s="44" t="s">
        <v>50</v>
      </c>
      <c r="D33" s="52">
        <f>SUM(D32:D32)</f>
        <v>0</v>
      </c>
      <c r="E33" s="52">
        <f>SUM(E32:E32)</f>
        <v>0</v>
      </c>
      <c r="F33" s="52">
        <f>SUM(F32:F32)</f>
        <v>0</v>
      </c>
      <c r="G33" s="52">
        <f>SUM(G32:G32)</f>
        <v>0</v>
      </c>
      <c r="H33" s="52">
        <f>SUM(D33:G33)</f>
        <v>0</v>
      </c>
    </row>
    <row r="34" spans="1:8">
      <c r="A34" s="50"/>
      <c r="B34" s="44"/>
      <c r="C34" s="51" t="s">
        <v>51</v>
      </c>
      <c r="D34" s="52"/>
      <c r="E34" s="52"/>
      <c r="F34" s="52"/>
      <c r="G34" s="52"/>
      <c r="H34" s="52"/>
    </row>
    <row r="35" spans="1:8">
      <c r="A35" s="50"/>
      <c r="B35" s="3"/>
      <c r="C35" s="58"/>
      <c r="D35" s="52"/>
      <c r="E35" s="52"/>
      <c r="F35" s="52"/>
      <c r="G35" s="52"/>
      <c r="H35" s="52">
        <f>SUM(D35:G35)</f>
        <v>0</v>
      </c>
    </row>
    <row r="36" spans="1:8">
      <c r="A36" s="3"/>
      <c r="B36" s="44"/>
      <c r="C36" s="51" t="s">
        <v>52</v>
      </c>
      <c r="D36" s="52">
        <f>SUM(D35:D35)</f>
        <v>0</v>
      </c>
      <c r="E36" s="52">
        <f>SUM(E35:E35)</f>
        <v>0</v>
      </c>
      <c r="F36" s="52">
        <f>SUM(F35:F35)</f>
        <v>0</v>
      </c>
      <c r="G36" s="52">
        <f>SUM(G35:G35)</f>
        <v>0</v>
      </c>
      <c r="H36" s="52">
        <f>SUM(D36:G36)</f>
        <v>0</v>
      </c>
    </row>
    <row r="37" spans="1:8">
      <c r="A37" s="3"/>
      <c r="B37" s="44"/>
      <c r="C37" s="55" t="s">
        <v>53</v>
      </c>
      <c r="D37" s="52"/>
      <c r="E37" s="52"/>
      <c r="F37" s="52"/>
      <c r="G37" s="52"/>
      <c r="H37" s="52"/>
    </row>
    <row r="38" s="46" customFormat="1" spans="1:8">
      <c r="A38" s="56"/>
      <c r="B38" s="56"/>
      <c r="C38" s="57"/>
      <c r="D38" s="52"/>
      <c r="E38" s="52"/>
      <c r="F38" s="52"/>
      <c r="G38" s="52"/>
      <c r="H38" s="52">
        <f>SUM(D38:G38)</f>
        <v>0</v>
      </c>
    </row>
    <row r="39" spans="1:8">
      <c r="A39" s="3"/>
      <c r="B39" s="44"/>
      <c r="C39" s="44" t="s">
        <v>54</v>
      </c>
      <c r="D39" s="52">
        <f>SUM(D38:D38)</f>
        <v>0</v>
      </c>
      <c r="E39" s="52">
        <f>SUM(E38:E38)</f>
        <v>0</v>
      </c>
      <c r="F39" s="52">
        <f>SUM(F38:F38)</f>
        <v>0</v>
      </c>
      <c r="G39" s="52">
        <f>SUM(G38:G38)</f>
        <v>0</v>
      </c>
      <c r="H39" s="52">
        <f>SUM(D39:G39)</f>
        <v>0</v>
      </c>
    </row>
    <row r="40" ht="31.5" customHeight="1" spans="1:8">
      <c r="A40" s="3"/>
      <c r="B40" s="44"/>
      <c r="C40" s="55" t="s">
        <v>55</v>
      </c>
      <c r="D40" s="52"/>
      <c r="E40" s="52"/>
      <c r="F40" s="52"/>
      <c r="G40" s="52"/>
      <c r="H40" s="52"/>
    </row>
    <row r="41" s="46" customFormat="1" spans="1:8">
      <c r="A41" s="56"/>
      <c r="B41" s="56"/>
      <c r="C41" s="57"/>
      <c r="D41" s="52"/>
      <c r="E41" s="52"/>
      <c r="F41" s="52"/>
      <c r="G41" s="52"/>
      <c r="H41" s="52">
        <f>SUM(D41:G41)</f>
        <v>0</v>
      </c>
    </row>
    <row r="42" spans="1:8">
      <c r="A42" s="3"/>
      <c r="B42" s="44"/>
      <c r="C42" s="44" t="s">
        <v>56</v>
      </c>
      <c r="D42" s="52">
        <f>SUM(D41:D41)</f>
        <v>0</v>
      </c>
      <c r="E42" s="52">
        <f>SUM(E41:E41)</f>
        <v>0</v>
      </c>
      <c r="F42" s="52">
        <f>SUM(F41:F41)</f>
        <v>0</v>
      </c>
      <c r="G42" s="52">
        <f>SUM(G41:G41)</f>
        <v>0</v>
      </c>
      <c r="H42" s="52">
        <f>SUM(D42:G42)</f>
        <v>0</v>
      </c>
    </row>
    <row r="43" spans="1:8">
      <c r="A43" s="3"/>
      <c r="B43" s="44"/>
      <c r="C43" s="55" t="s">
        <v>57</v>
      </c>
      <c r="D43" s="52"/>
      <c r="E43" s="52"/>
      <c r="F43" s="52"/>
      <c r="G43" s="52"/>
      <c r="H43" s="52"/>
    </row>
    <row r="44" s="46" customFormat="1" spans="1:8">
      <c r="A44" s="56"/>
      <c r="B44" s="56"/>
      <c r="C44" s="57"/>
      <c r="D44" s="52"/>
      <c r="E44" s="52"/>
      <c r="F44" s="52"/>
      <c r="G44" s="52"/>
      <c r="H44" s="52">
        <f>SUM(D44:G44)</f>
        <v>0</v>
      </c>
    </row>
    <row r="45" spans="1:8">
      <c r="A45" s="3"/>
      <c r="B45" s="44"/>
      <c r="C45" s="44" t="s">
        <v>58</v>
      </c>
      <c r="D45" s="52">
        <f>SUM(D44:D44)</f>
        <v>0</v>
      </c>
      <c r="E45" s="52">
        <f>SUM(E44:E44)</f>
        <v>0</v>
      </c>
      <c r="F45" s="52">
        <f>SUM(F44:F44)</f>
        <v>0</v>
      </c>
      <c r="G45" s="52">
        <f>SUM(G44:G44)</f>
        <v>0</v>
      </c>
      <c r="H45" s="52">
        <f>SUM(D45:G45)</f>
        <v>0</v>
      </c>
    </row>
    <row r="46" spans="1:8">
      <c r="A46" s="3"/>
      <c r="B46" s="44"/>
      <c r="C46" s="44" t="s">
        <v>59</v>
      </c>
      <c r="D46" s="52">
        <v>19002.829872391</v>
      </c>
      <c r="E46" s="52">
        <v>716.97709740032</v>
      </c>
      <c r="F46" s="52">
        <v>2680.3295622349</v>
      </c>
      <c r="G46" s="52">
        <v>0</v>
      </c>
      <c r="H46" s="52">
        <v>22400.136532026</v>
      </c>
    </row>
    <row r="47" spans="1:8">
      <c r="A47" s="3"/>
      <c r="B47" s="44"/>
      <c r="C47" s="55" t="s">
        <v>60</v>
      </c>
      <c r="D47" s="52"/>
      <c r="E47" s="52"/>
      <c r="F47" s="52"/>
      <c r="G47" s="52"/>
      <c r="H47" s="52"/>
    </row>
    <row r="48" ht="31.5" spans="1:8">
      <c r="A48" s="3">
        <v>6</v>
      </c>
      <c r="B48" s="3" t="s">
        <v>61</v>
      </c>
      <c r="C48" s="53" t="s">
        <v>62</v>
      </c>
      <c r="D48" s="52">
        <v>369.61743261442</v>
      </c>
      <c r="E48" s="52">
        <v>11.738476974769</v>
      </c>
      <c r="F48" s="52">
        <v>0</v>
      </c>
      <c r="G48" s="52">
        <v>0</v>
      </c>
      <c r="H48" s="52">
        <v>381.35590958919</v>
      </c>
    </row>
    <row r="49" ht="31.5" spans="1:8">
      <c r="A49" s="3">
        <v>7</v>
      </c>
      <c r="B49" s="3" t="s">
        <v>63</v>
      </c>
      <c r="C49" s="53" t="s">
        <v>64</v>
      </c>
      <c r="D49" s="52">
        <v>10.43458757117</v>
      </c>
      <c r="E49" s="52">
        <v>0.33759717909328</v>
      </c>
      <c r="F49" s="52">
        <v>0</v>
      </c>
      <c r="G49" s="52">
        <v>0</v>
      </c>
      <c r="H49" s="52">
        <v>10.772184750263</v>
      </c>
    </row>
    <row r="50" ht="31.5" spans="1:8">
      <c r="A50" s="3">
        <v>8</v>
      </c>
      <c r="B50" s="3" t="s">
        <v>63</v>
      </c>
      <c r="C50" s="53" t="s">
        <v>65</v>
      </c>
      <c r="D50" s="52">
        <v>1.4290816812939</v>
      </c>
      <c r="E50" s="52">
        <v>0.82474365686616</v>
      </c>
      <c r="F50" s="52">
        <v>0</v>
      </c>
      <c r="G50" s="52">
        <v>0</v>
      </c>
      <c r="H50" s="52">
        <v>2.25382533816</v>
      </c>
    </row>
    <row r="51" spans="1:8">
      <c r="A51" s="3"/>
      <c r="B51" s="44"/>
      <c r="C51" s="44" t="s">
        <v>66</v>
      </c>
      <c r="D51" s="52">
        <v>381.48110186688</v>
      </c>
      <c r="E51" s="52">
        <v>12.900817810728</v>
      </c>
      <c r="F51" s="52">
        <v>0</v>
      </c>
      <c r="G51" s="52">
        <v>0</v>
      </c>
      <c r="H51" s="52">
        <v>394.38191967761</v>
      </c>
    </row>
    <row r="52" spans="1:8">
      <c r="A52" s="3"/>
      <c r="B52" s="44"/>
      <c r="C52" s="44" t="s">
        <v>67</v>
      </c>
      <c r="D52" s="52">
        <v>19384.310974258</v>
      </c>
      <c r="E52" s="52">
        <v>729.87791521105</v>
      </c>
      <c r="F52" s="52">
        <v>2680.3295622349</v>
      </c>
      <c r="G52" s="52">
        <v>0</v>
      </c>
      <c r="H52" s="52">
        <v>22794.518451704</v>
      </c>
    </row>
    <row r="53" spans="1:8">
      <c r="A53" s="3"/>
      <c r="B53" s="44"/>
      <c r="C53" s="44" t="s">
        <v>68</v>
      </c>
      <c r="D53" s="52"/>
      <c r="E53" s="52"/>
      <c r="F53" s="52"/>
      <c r="G53" s="52"/>
      <c r="H53" s="52"/>
    </row>
    <row r="54" ht="31.5" spans="1:8">
      <c r="A54" s="3">
        <v>9</v>
      </c>
      <c r="B54" s="3" t="s">
        <v>69</v>
      </c>
      <c r="C54" s="59" t="s">
        <v>70</v>
      </c>
      <c r="D54" s="52">
        <v>0</v>
      </c>
      <c r="E54" s="52">
        <v>0</v>
      </c>
      <c r="F54" s="52">
        <v>0</v>
      </c>
      <c r="G54" s="52">
        <v>114.18838611466</v>
      </c>
      <c r="H54" s="52">
        <v>114.18838611466</v>
      </c>
    </row>
    <row r="55" ht="31.5" spans="1:8">
      <c r="A55" s="3">
        <v>10</v>
      </c>
      <c r="B55" s="3" t="s">
        <v>71</v>
      </c>
      <c r="C55" s="59" t="s">
        <v>72</v>
      </c>
      <c r="D55" s="52">
        <v>491.99776455305</v>
      </c>
      <c r="E55" s="52">
        <v>15.625086701115</v>
      </c>
      <c r="F55" s="52">
        <v>0</v>
      </c>
      <c r="G55" s="52">
        <v>0</v>
      </c>
      <c r="H55" s="52">
        <v>507.62285125417</v>
      </c>
    </row>
    <row r="56" spans="1:8">
      <c r="A56" s="3">
        <v>11</v>
      </c>
      <c r="B56" s="3" t="s">
        <v>73</v>
      </c>
      <c r="C56" s="59" t="s">
        <v>74</v>
      </c>
      <c r="D56" s="52">
        <v>0</v>
      </c>
      <c r="E56" s="52">
        <v>0</v>
      </c>
      <c r="F56" s="52">
        <v>0</v>
      </c>
      <c r="G56" s="52">
        <v>433.96816200547</v>
      </c>
      <c r="H56" s="52">
        <v>433.96816200547</v>
      </c>
    </row>
    <row r="57" spans="1:8">
      <c r="A57" s="3">
        <v>12</v>
      </c>
      <c r="B57" s="3"/>
      <c r="C57" s="59" t="s">
        <v>75</v>
      </c>
      <c r="D57" s="52">
        <v>0</v>
      </c>
      <c r="E57" s="52">
        <v>0</v>
      </c>
      <c r="F57" s="52">
        <v>0</v>
      </c>
      <c r="G57" s="52">
        <v>503.55290381529</v>
      </c>
      <c r="H57" s="52">
        <v>503.55290381529</v>
      </c>
    </row>
    <row r="58" spans="1:8">
      <c r="A58" s="3">
        <v>13</v>
      </c>
      <c r="B58" s="3"/>
      <c r="C58" s="59" t="s">
        <v>76</v>
      </c>
      <c r="D58" s="52">
        <v>0</v>
      </c>
      <c r="E58" s="52">
        <v>0</v>
      </c>
      <c r="F58" s="52">
        <v>0</v>
      </c>
      <c r="G58" s="52">
        <v>222.71493725545</v>
      </c>
      <c r="H58" s="52">
        <v>222.71493725545</v>
      </c>
    </row>
    <row r="59" spans="1:8">
      <c r="A59" s="3">
        <v>14</v>
      </c>
      <c r="B59" s="3" t="s">
        <v>69</v>
      </c>
      <c r="C59" s="59" t="s">
        <v>42</v>
      </c>
      <c r="D59" s="52">
        <v>0</v>
      </c>
      <c r="E59" s="52">
        <v>0</v>
      </c>
      <c r="F59" s="52">
        <v>0</v>
      </c>
      <c r="G59" s="52">
        <v>155.24147103049</v>
      </c>
      <c r="H59" s="52">
        <v>155.24147103049</v>
      </c>
    </row>
    <row r="60" ht="31.5" spans="1:8">
      <c r="A60" s="3">
        <v>15</v>
      </c>
      <c r="B60" s="3" t="s">
        <v>77</v>
      </c>
      <c r="C60" s="59" t="s">
        <v>72</v>
      </c>
      <c r="D60" s="52">
        <v>13.450472717693</v>
      </c>
      <c r="E60" s="52">
        <v>1.4714646902291</v>
      </c>
      <c r="F60" s="52">
        <v>0</v>
      </c>
      <c r="G60" s="52">
        <v>0</v>
      </c>
      <c r="H60" s="52">
        <v>14.921937407922</v>
      </c>
    </row>
    <row r="61" ht="31.5" spans="1:8">
      <c r="A61" s="3">
        <v>16</v>
      </c>
      <c r="B61" s="3" t="s">
        <v>78</v>
      </c>
      <c r="C61" s="59" t="s">
        <v>45</v>
      </c>
      <c r="D61" s="52">
        <v>0</v>
      </c>
      <c r="E61" s="52">
        <v>0</v>
      </c>
      <c r="F61" s="52">
        <v>0</v>
      </c>
      <c r="G61" s="52">
        <v>80.853105917298</v>
      </c>
      <c r="H61" s="52">
        <v>80.853105917298</v>
      </c>
    </row>
    <row r="62" spans="1:8">
      <c r="A62" s="3">
        <v>17</v>
      </c>
      <c r="B62" s="3" t="s">
        <v>79</v>
      </c>
      <c r="C62" s="59" t="s">
        <v>80</v>
      </c>
      <c r="D62" s="52">
        <v>0</v>
      </c>
      <c r="E62" s="52">
        <v>0</v>
      </c>
      <c r="F62" s="52">
        <v>0</v>
      </c>
      <c r="G62" s="52">
        <v>1.3464586126717</v>
      </c>
      <c r="H62" s="52">
        <v>1.3464586126717</v>
      </c>
    </row>
    <row r="63" spans="1:8">
      <c r="A63" s="3"/>
      <c r="B63" s="44"/>
      <c r="C63" s="44" t="s">
        <v>81</v>
      </c>
      <c r="D63" s="52">
        <v>505.44823727075</v>
      </c>
      <c r="E63" s="52">
        <v>17.096551391344</v>
      </c>
      <c r="F63" s="52">
        <v>0</v>
      </c>
      <c r="G63" s="52">
        <v>1511.8654247513</v>
      </c>
      <c r="H63" s="52">
        <v>2034.4102134134</v>
      </c>
    </row>
    <row r="64" spans="1:8">
      <c r="A64" s="3"/>
      <c r="B64" s="44"/>
      <c r="C64" s="44" t="s">
        <v>82</v>
      </c>
      <c r="D64" s="52">
        <v>19889.759211529</v>
      </c>
      <c r="E64" s="52">
        <v>746.97446660239</v>
      </c>
      <c r="F64" s="52">
        <v>2680.3295622349</v>
      </c>
      <c r="G64" s="52">
        <v>1511.8654247513</v>
      </c>
      <c r="H64" s="52">
        <v>24828.928665118</v>
      </c>
    </row>
    <row r="65" ht="31.5" customHeight="1" spans="1:8">
      <c r="A65" s="3"/>
      <c r="B65" s="44"/>
      <c r="C65" s="44" t="s">
        <v>83</v>
      </c>
      <c r="D65" s="52"/>
      <c r="E65" s="52"/>
      <c r="F65" s="52"/>
      <c r="G65" s="52"/>
      <c r="H65" s="52"/>
    </row>
    <row r="66" spans="1:8">
      <c r="A66" s="3"/>
      <c r="B66" s="3"/>
      <c r="C66" s="59"/>
      <c r="D66" s="52"/>
      <c r="E66" s="52"/>
      <c r="F66" s="52"/>
      <c r="G66" s="52"/>
      <c r="H66" s="52">
        <f>SUM(D66:G66)</f>
        <v>0</v>
      </c>
    </row>
    <row r="67" spans="1:8">
      <c r="A67" s="3"/>
      <c r="B67" s="44"/>
      <c r="C67" s="44" t="s">
        <v>84</v>
      </c>
      <c r="D67" s="52">
        <f>SUM(D66:D66)</f>
        <v>0</v>
      </c>
      <c r="E67" s="52">
        <f>SUM(E66:E66)</f>
        <v>0</v>
      </c>
      <c r="F67" s="52">
        <f>SUM(F66:F66)</f>
        <v>0</v>
      </c>
      <c r="G67" s="52">
        <f>SUM(G66:G66)</f>
        <v>0</v>
      </c>
      <c r="H67" s="52">
        <f>SUM(D67:G67)</f>
        <v>0</v>
      </c>
    </row>
    <row r="68" spans="1:8">
      <c r="A68" s="3"/>
      <c r="B68" s="44"/>
      <c r="C68" s="44" t="s">
        <v>85</v>
      </c>
      <c r="D68" s="52">
        <v>19889.759211529</v>
      </c>
      <c r="E68" s="52">
        <v>746.97446660239</v>
      </c>
      <c r="F68" s="52">
        <v>2680.3295622349</v>
      </c>
      <c r="G68" s="52">
        <v>1511.8654247513</v>
      </c>
      <c r="H68" s="52">
        <v>24828.928665118</v>
      </c>
    </row>
    <row r="69" ht="157.5" customHeight="1" spans="1:8">
      <c r="A69" s="3"/>
      <c r="B69" s="44"/>
      <c r="C69" s="44" t="s">
        <v>86</v>
      </c>
      <c r="D69" s="52"/>
      <c r="E69" s="52"/>
      <c r="F69" s="52"/>
      <c r="G69" s="52"/>
      <c r="H69" s="52"/>
    </row>
    <row r="70" spans="1:8">
      <c r="A70" s="3">
        <v>18</v>
      </c>
      <c r="B70" s="3" t="s">
        <v>87</v>
      </c>
      <c r="C70" s="59" t="s">
        <v>88</v>
      </c>
      <c r="D70" s="52">
        <v>0</v>
      </c>
      <c r="E70" s="52">
        <v>0</v>
      </c>
      <c r="F70" s="52">
        <v>0</v>
      </c>
      <c r="G70" s="52">
        <v>977.58638967427</v>
      </c>
      <c r="H70" s="52">
        <v>977.58638967427</v>
      </c>
    </row>
    <row r="71" spans="1:8">
      <c r="A71" s="3">
        <v>19</v>
      </c>
      <c r="B71" s="3" t="s">
        <v>89</v>
      </c>
      <c r="C71" s="59" t="s">
        <v>88</v>
      </c>
      <c r="D71" s="52">
        <v>0</v>
      </c>
      <c r="E71" s="52">
        <v>0</v>
      </c>
      <c r="F71" s="52">
        <v>0</v>
      </c>
      <c r="G71" s="52">
        <v>347.40784300195</v>
      </c>
      <c r="H71" s="52">
        <v>347.40784300195</v>
      </c>
    </row>
    <row r="72" spans="1:8">
      <c r="A72" s="3">
        <v>20</v>
      </c>
      <c r="B72" s="3" t="s">
        <v>90</v>
      </c>
      <c r="C72" s="59" t="s">
        <v>91</v>
      </c>
      <c r="D72" s="52">
        <v>0</v>
      </c>
      <c r="E72" s="52">
        <v>0</v>
      </c>
      <c r="F72" s="52">
        <v>0</v>
      </c>
      <c r="G72" s="52">
        <v>23.952697117667</v>
      </c>
      <c r="H72" s="52">
        <v>23.952697117667</v>
      </c>
    </row>
    <row r="73" spans="1:8">
      <c r="A73" s="3"/>
      <c r="B73" s="44"/>
      <c r="C73" s="44" t="s">
        <v>92</v>
      </c>
      <c r="D73" s="52">
        <v>0</v>
      </c>
      <c r="E73" s="52">
        <v>0</v>
      </c>
      <c r="F73" s="52">
        <v>0</v>
      </c>
      <c r="G73" s="52">
        <v>1348.9469297939</v>
      </c>
      <c r="H73" s="52">
        <v>1348.9469297939</v>
      </c>
    </row>
    <row r="74" spans="1:8">
      <c r="A74" s="3"/>
      <c r="B74" s="44"/>
      <c r="C74" s="44" t="s">
        <v>93</v>
      </c>
      <c r="D74" s="52">
        <v>19889.759211529</v>
      </c>
      <c r="E74" s="52">
        <v>746.97446660239</v>
      </c>
      <c r="F74" s="52">
        <v>2680.3295622349</v>
      </c>
      <c r="G74" s="52">
        <v>2860.8123545452</v>
      </c>
      <c r="H74" s="52">
        <v>26177.875594911</v>
      </c>
    </row>
    <row r="75" spans="1:8">
      <c r="A75" s="3"/>
      <c r="B75" s="44"/>
      <c r="C75" s="44" t="s">
        <v>94</v>
      </c>
      <c r="D75" s="52"/>
      <c r="E75" s="52"/>
      <c r="F75" s="52"/>
      <c r="G75" s="52"/>
      <c r="H75" s="52"/>
    </row>
    <row r="76" ht="47.25" customHeight="1" spans="1:8">
      <c r="A76" s="3">
        <v>21</v>
      </c>
      <c r="B76" s="3" t="s">
        <v>95</v>
      </c>
      <c r="C76" s="59" t="s">
        <v>96</v>
      </c>
      <c r="D76" s="52">
        <f>D74*3%</f>
        <v>596.69277634587</v>
      </c>
      <c r="E76" s="52">
        <f>E74*3%</f>
        <v>22.4092339980717</v>
      </c>
      <c r="F76" s="52">
        <f>F74*3%</f>
        <v>80.409886867047</v>
      </c>
      <c r="G76" s="52">
        <f>G74*3%</f>
        <v>85.824370636356</v>
      </c>
      <c r="H76" s="52">
        <f>SUM(D76:G76)</f>
        <v>785.336267847345</v>
      </c>
    </row>
    <row r="77" spans="1:8">
      <c r="A77" s="3"/>
      <c r="B77" s="44"/>
      <c r="C77" s="44" t="s">
        <v>97</v>
      </c>
      <c r="D77" s="52">
        <f>D76</f>
        <v>596.69277634587</v>
      </c>
      <c r="E77" s="52">
        <f>E76</f>
        <v>22.4092339980717</v>
      </c>
      <c r="F77" s="52">
        <f>F76</f>
        <v>80.409886867047</v>
      </c>
      <c r="G77" s="52">
        <f>G76</f>
        <v>85.824370636356</v>
      </c>
      <c r="H77" s="52">
        <f>SUM(D77:G77)</f>
        <v>785.336267847345</v>
      </c>
    </row>
    <row r="78" spans="1:8">
      <c r="A78" s="3"/>
      <c r="B78" s="44"/>
      <c r="C78" s="44" t="s">
        <v>98</v>
      </c>
      <c r="D78" s="52">
        <f>D77+D74</f>
        <v>20486.4519878749</v>
      </c>
      <c r="E78" s="52">
        <f>E77+E74</f>
        <v>769.383700600462</v>
      </c>
      <c r="F78" s="52">
        <f>F77+F74</f>
        <v>2760.73944910195</v>
      </c>
      <c r="G78" s="52">
        <f>G77+G74</f>
        <v>2946.63672518156</v>
      </c>
      <c r="H78" s="52">
        <f>SUM(D78:G78)</f>
        <v>26963.2118627588</v>
      </c>
    </row>
    <row r="79" spans="1:8">
      <c r="A79" s="3"/>
      <c r="B79" s="44"/>
      <c r="C79" s="44" t="s">
        <v>99</v>
      </c>
      <c r="D79" s="52"/>
      <c r="E79" s="52"/>
      <c r="F79" s="52"/>
      <c r="G79" s="52"/>
      <c r="H79" s="52"/>
    </row>
    <row r="80" spans="1:8">
      <c r="A80" s="3">
        <v>22</v>
      </c>
      <c r="B80" s="3" t="s">
        <v>100</v>
      </c>
      <c r="C80" s="59" t="s">
        <v>101</v>
      </c>
      <c r="D80" s="52">
        <f>D78*20%</f>
        <v>4097.29039757497</v>
      </c>
      <c r="E80" s="52">
        <f>E78*20%</f>
        <v>153.876740120092</v>
      </c>
      <c r="F80" s="52">
        <f>F78*20%</f>
        <v>552.147889820389</v>
      </c>
      <c r="G80" s="52">
        <f>G78*20%</f>
        <v>589.327345036311</v>
      </c>
      <c r="H80" s="52">
        <f>SUM(D80:G80)</f>
        <v>5392.64237255177</v>
      </c>
    </row>
    <row r="81" spans="1:8">
      <c r="A81" s="3"/>
      <c r="B81" s="44"/>
      <c r="C81" s="44" t="s">
        <v>102</v>
      </c>
      <c r="D81" s="52">
        <f>D80</f>
        <v>4097.29039757497</v>
      </c>
      <c r="E81" s="52">
        <f>E80</f>
        <v>153.876740120092</v>
      </c>
      <c r="F81" s="52">
        <f>F80</f>
        <v>552.147889820389</v>
      </c>
      <c r="G81" s="52">
        <f>G80</f>
        <v>589.327345036311</v>
      </c>
      <c r="H81" s="52">
        <f>SUM(D81:G81)</f>
        <v>5392.64237255177</v>
      </c>
    </row>
    <row r="82" spans="1:8">
      <c r="A82" s="3"/>
      <c r="B82" s="44"/>
      <c r="C82" s="44" t="s">
        <v>103</v>
      </c>
      <c r="D82" s="52">
        <f>D81+D78</f>
        <v>24583.7423854498</v>
      </c>
      <c r="E82" s="52">
        <f>E81+E78</f>
        <v>923.260440720554</v>
      </c>
      <c r="F82" s="52">
        <f>F81+F78</f>
        <v>3312.88733892234</v>
      </c>
      <c r="G82" s="52">
        <f>G81+G78</f>
        <v>3535.96407021787</v>
      </c>
      <c r="H82" s="52">
        <f>SUM(D82:G82)</f>
        <v>32355.8542353106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108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110</v>
      </c>
      <c r="C13" s="4" t="s">
        <v>111</v>
      </c>
      <c r="D13" s="43">
        <v>4816.609603985</v>
      </c>
      <c r="E13" s="43">
        <v>379.03181704048</v>
      </c>
      <c r="F13" s="43">
        <v>0</v>
      </c>
      <c r="G13" s="43">
        <v>0</v>
      </c>
      <c r="H13" s="43">
        <v>5195.6414210255</v>
      </c>
      <c r="J13" s="27"/>
    </row>
    <row r="14" spans="1:9">
      <c r="A14" s="3"/>
      <c r="B14" s="44"/>
      <c r="C14" s="44" t="s">
        <v>112</v>
      </c>
      <c r="D14" s="43">
        <v>4816.609603985</v>
      </c>
      <c r="E14" s="43">
        <v>379.03181704048</v>
      </c>
      <c r="F14" s="43">
        <v>0</v>
      </c>
      <c r="G14" s="43">
        <v>0</v>
      </c>
      <c r="H14" s="43">
        <v>5195.6414210255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108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114</v>
      </c>
      <c r="C13" s="4" t="s">
        <v>115</v>
      </c>
      <c r="D13" s="43">
        <v>0</v>
      </c>
      <c r="E13" s="43">
        <v>0</v>
      </c>
      <c r="F13" s="43">
        <v>0</v>
      </c>
      <c r="G13" s="43">
        <v>38.062795371553</v>
      </c>
      <c r="H13" s="43">
        <v>38.062795371553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38.062795371553</v>
      </c>
      <c r="H14" s="43">
        <v>38.062795371553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108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116</v>
      </c>
      <c r="C13" s="4" t="s">
        <v>42</v>
      </c>
      <c r="D13" s="43">
        <v>13664.262026736</v>
      </c>
      <c r="E13" s="43">
        <v>207.89203169799</v>
      </c>
      <c r="F13" s="43">
        <v>0</v>
      </c>
      <c r="G13" s="43">
        <v>0</v>
      </c>
      <c r="H13" s="43">
        <v>13872.154058434</v>
      </c>
      <c r="J13" s="27"/>
    </row>
    <row r="14" spans="1:9">
      <c r="A14" s="3"/>
      <c r="B14" s="44"/>
      <c r="C14" s="44" t="s">
        <v>112</v>
      </c>
      <c r="D14" s="43">
        <v>13664.262026736</v>
      </c>
      <c r="E14" s="43">
        <v>207.89203169799</v>
      </c>
      <c r="F14" s="43">
        <v>0</v>
      </c>
      <c r="G14" s="43">
        <v>0</v>
      </c>
      <c r="H14" s="43">
        <v>13872.154058434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108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117</v>
      </c>
      <c r="C13" s="4" t="s">
        <v>118</v>
      </c>
      <c r="D13" s="43">
        <v>0</v>
      </c>
      <c r="E13" s="43">
        <v>0</v>
      </c>
      <c r="F13" s="43">
        <v>0</v>
      </c>
      <c r="G13" s="43">
        <v>155.24147103049</v>
      </c>
      <c r="H13" s="43">
        <v>155.24147103049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155.24147103049</v>
      </c>
      <c r="H14" s="43">
        <v>155.24147103049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119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107</v>
      </c>
      <c r="C7" s="36" t="s">
        <v>120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121</v>
      </c>
      <c r="C13" s="4" t="s">
        <v>120</v>
      </c>
      <c r="D13" s="43">
        <v>0</v>
      </c>
      <c r="E13" s="43">
        <v>0</v>
      </c>
      <c r="F13" s="43">
        <v>0</v>
      </c>
      <c r="G13" s="43">
        <v>977.58638967427</v>
      </c>
      <c r="H13" s="43">
        <v>977.58638967427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977.58638967427</v>
      </c>
      <c r="H14" s="43">
        <v>977.58638967427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107</v>
      </c>
      <c r="C7" s="36" t="s">
        <v>123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124</v>
      </c>
      <c r="C13" s="4" t="s">
        <v>44</v>
      </c>
      <c r="D13" s="43">
        <v>37.762898550725</v>
      </c>
      <c r="E13" s="43">
        <v>0</v>
      </c>
      <c r="F13" s="43">
        <v>0</v>
      </c>
      <c r="G13" s="43">
        <v>0</v>
      </c>
      <c r="H13" s="43">
        <v>37.762898550725</v>
      </c>
      <c r="J13" s="27"/>
    </row>
    <row r="14" spans="1:9">
      <c r="A14" s="3"/>
      <c r="B14" s="44"/>
      <c r="C14" s="44" t="s">
        <v>112</v>
      </c>
      <c r="D14" s="43">
        <v>37.762898550725</v>
      </c>
      <c r="E14" s="43">
        <v>0</v>
      </c>
      <c r="F14" s="43">
        <v>0</v>
      </c>
      <c r="G14" s="43">
        <v>0</v>
      </c>
      <c r="H14" s="43">
        <v>37.762898550725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5714285714286" defaultRowHeight="15.75"/>
  <cols>
    <col min="1" max="1" width="10.8571428571429" style="27" customWidth="1"/>
    <col min="2" max="2" width="51.5714285714286" style="27" customWidth="1"/>
    <col min="3" max="3" width="66.7142857142857" style="27" customWidth="1"/>
    <col min="4" max="4" width="30.8571428571429" style="27" customWidth="1"/>
    <col min="5" max="5" width="19.2857142857143" style="27" customWidth="1"/>
    <col min="6" max="6" width="21" style="27" customWidth="1"/>
    <col min="7" max="7" width="16.7142857142857" style="27" customWidth="1"/>
    <col min="8" max="8" width="20.1428571428571" style="27" customWidth="1"/>
    <col min="9" max="9" width="15" style="27" customWidth="1" outlineLevel="7"/>
    <col min="10" max="10" width="13.1428571428571" style="28" customWidth="1" outlineLevel="7"/>
    <col min="11" max="11" width="8.85714285714286" style="27"/>
    <col min="12" max="12" width="9.28571428571429" style="27" customWidth="1"/>
    <col min="13" max="13" width="17.2857142857143" style="27" customWidth="1"/>
    <col min="14" max="14" width="8.85714285714286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104</v>
      </c>
    </row>
    <row r="2" ht="45.75" customHeight="1" spans="1:8">
      <c r="A2" s="31"/>
      <c r="B2" s="31" t="s">
        <v>105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125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107</v>
      </c>
      <c r="C7" s="36" t="s">
        <v>120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28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29</v>
      </c>
      <c r="C10" s="3" t="s">
        <v>109</v>
      </c>
      <c r="D10" s="38" t="s">
        <v>31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32</v>
      </c>
      <c r="E11" s="3" t="s">
        <v>33</v>
      </c>
      <c r="F11" s="3" t="s">
        <v>34</v>
      </c>
      <c r="G11" s="3" t="s">
        <v>35</v>
      </c>
      <c r="H11" s="3" t="s">
        <v>36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126</v>
      </c>
      <c r="C13" s="4" t="s">
        <v>120</v>
      </c>
      <c r="D13" s="43">
        <v>0</v>
      </c>
      <c r="E13" s="43">
        <v>0</v>
      </c>
      <c r="F13" s="43">
        <v>0</v>
      </c>
      <c r="G13" s="43">
        <v>173405.2173913</v>
      </c>
      <c r="H13" s="43">
        <v>173405.2173913</v>
      </c>
      <c r="J13" s="27"/>
    </row>
    <row r="14" spans="1:9">
      <c r="A14" s="3"/>
      <c r="B14" s="44"/>
      <c r="C14" s="44" t="s">
        <v>112</v>
      </c>
      <c r="D14" s="43">
        <v>0</v>
      </c>
      <c r="E14" s="43">
        <v>0</v>
      </c>
      <c r="F14" s="43">
        <v>0</v>
      </c>
      <c r="G14" s="43">
        <v>173405.2173913</v>
      </c>
      <c r="H14" s="43">
        <v>173405.2173913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107-02-01</vt:lpstr>
      <vt:lpstr>ОСР 107-07-01</vt:lpstr>
      <vt:lpstr>ОСР 107-02-01(1)</vt:lpstr>
      <vt:lpstr>ОСР 107-07-01(1)</vt:lpstr>
      <vt:lpstr>ОСР 12-01</vt:lpstr>
      <vt:lpstr>ОСР 556-02-01</vt:lpstr>
      <vt:lpstr>ОСР 556-12-01</vt:lpstr>
      <vt:lpstr>ОСР 556-02-01(1)</vt:lpstr>
      <vt:lpstr>ОСР 556-09-01</vt:lpstr>
      <vt:lpstr>ОСР 556-12-01(1)</vt:lpstr>
      <vt:lpstr>ОСР 1-02-01</vt:lpstr>
      <vt:lpstr>ОСР 1-09-01</vt:lpstr>
      <vt:lpstr>ОСР 1-12-01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2025-10-20T14:23:47Z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9AE29114AE0B47168735D1188CECB9F9_12</vt:lpwstr>
  </property>
  <property fmtid="{D5CDD505-2E9C-101B-9397-08002B2CF9AE}" pid="3" name="KSOProductBuildVer">
    <vt:lpwstr>1049-12.2.0.20795</vt:lpwstr>
  </property>
</Properties>
</file>